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Rebalans 2026\"/>
    </mc:Choice>
  </mc:AlternateContent>
  <xr:revisionPtr revIDLastSave="0" documentId="13_ncr:1_{1968F9E1-01B2-4F90-87C6-D3291BDF5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Sažetak!$A$7:$D$25</definedName>
    <definedName name="__S0A_Naslov_DS__" localSheetId="0">Sažetak!$A$1:$D$6</definedName>
    <definedName name="__S1A_G01_DS__X" localSheetId="3">'Posebni dio'!$A$6:$D$7</definedName>
    <definedName name="__S1A_G01_DS__X" localSheetId="2">'Račun financiranja'!#REF!</definedName>
    <definedName name="__S1A_G01_DS__X" localSheetId="1">'Račun prihoda i rashoda'!$A$7:$D$13</definedName>
    <definedName name="__S1A_Master_DS__X" localSheetId="3">'Posebni dio'!$A$7:$D$7</definedName>
    <definedName name="__S1A_Master_DS__X" localSheetId="2">'Račun financiranja'!#REF!</definedName>
    <definedName name="__S1A_Master_DS__X" localSheetId="1">'Račun prihoda i rashoda'!$A$8:$D$8</definedName>
    <definedName name="__S1A_Naslov_DS__" localSheetId="3">'Posebni dio'!$A$1:$D$4</definedName>
    <definedName name="__S1A_Naslov_DS__" localSheetId="2">'Račun financiranja'!$A$1:$D$5</definedName>
    <definedName name="__S1A_Naslov_DS__" localSheetId="1">'Račun prihoda i rashoda'!$A$1:$D$5</definedName>
    <definedName name="S0A_Ver1" localSheetId="0">Sažetak!$A$7:$D$25</definedName>
    <definedName name="S1A_RedoviSveuk" localSheetId="3">'Posebni dio'!$A$8:$D$8</definedName>
    <definedName name="S1A_RedoviSveuk" localSheetId="2">'Račun financiranja'!$A$7:$D$7</definedName>
    <definedName name="S1A_RedoviSveuk" localSheetId="1">'Račun prihoda i rashoda'!$A$16:$D$16</definedName>
  </definedNames>
  <calcPr calcId="191029"/>
</workbook>
</file>

<file path=xl/calcChain.xml><?xml version="1.0" encoding="utf-8"?>
<calcChain xmlns="http://schemas.openxmlformats.org/spreadsheetml/2006/main">
  <c r="C79" i="5" l="1"/>
  <c r="D78" i="5"/>
  <c r="D75" i="5" s="1"/>
  <c r="C75" i="5" s="1"/>
  <c r="B78" i="5"/>
  <c r="C77" i="5"/>
  <c r="D76" i="5"/>
  <c r="C76" i="5" s="1"/>
  <c r="B76" i="5"/>
  <c r="B75" i="5"/>
  <c r="C74" i="5"/>
  <c r="D73" i="5"/>
  <c r="C73" i="5" s="1"/>
  <c r="B73" i="5"/>
  <c r="D72" i="5"/>
  <c r="C72" i="5" s="1"/>
  <c r="B72" i="5"/>
  <c r="C71" i="5"/>
  <c r="C70" i="5"/>
  <c r="C69" i="5"/>
  <c r="D68" i="5"/>
  <c r="C68" i="5" s="1"/>
  <c r="B68" i="5"/>
  <c r="C67" i="5"/>
  <c r="C66" i="5"/>
  <c r="C65" i="5"/>
  <c r="D64" i="5"/>
  <c r="B64" i="5"/>
  <c r="C64" i="5" s="1"/>
  <c r="B63" i="5"/>
  <c r="C62" i="5"/>
  <c r="C61" i="5"/>
  <c r="D60" i="5"/>
  <c r="B60" i="5"/>
  <c r="B56" i="5" s="1"/>
  <c r="C59" i="5"/>
  <c r="D58" i="5"/>
  <c r="B58" i="5"/>
  <c r="C58" i="5" s="1"/>
  <c r="D57" i="5"/>
  <c r="C55" i="5"/>
  <c r="D54" i="5"/>
  <c r="D51" i="5" s="1"/>
  <c r="C54" i="5"/>
  <c r="B54" i="5"/>
  <c r="C53" i="5"/>
  <c r="D52" i="5"/>
  <c r="C52" i="5" s="1"/>
  <c r="B52" i="5"/>
  <c r="B51" i="5"/>
  <c r="D50" i="5"/>
  <c r="B50" i="5"/>
  <c r="C50" i="5" s="1"/>
  <c r="C49" i="5"/>
  <c r="C48" i="5"/>
  <c r="C47" i="5"/>
  <c r="D46" i="5"/>
  <c r="C46" i="5"/>
  <c r="B46" i="5"/>
  <c r="D45" i="5"/>
  <c r="C45" i="5"/>
  <c r="B45" i="5"/>
  <c r="D44" i="5"/>
  <c r="B44" i="5"/>
  <c r="C44" i="5" s="1"/>
  <c r="C43" i="5"/>
  <c r="D42" i="5"/>
  <c r="B42" i="5"/>
  <c r="C41" i="5"/>
  <c r="D40" i="5"/>
  <c r="C40" i="5" s="1"/>
  <c r="B40" i="5"/>
  <c r="D39" i="5"/>
  <c r="D38" i="5"/>
  <c r="C35" i="5"/>
  <c r="C34" i="5"/>
  <c r="C33" i="5"/>
  <c r="C32" i="5"/>
  <c r="C31" i="5"/>
  <c r="C30" i="5"/>
  <c r="D26" i="5"/>
  <c r="C26" i="5" s="1"/>
  <c r="B26" i="5"/>
  <c r="D17" i="5"/>
  <c r="B17" i="5"/>
  <c r="C17" i="5" s="1"/>
  <c r="C16" i="5"/>
  <c r="D15" i="5"/>
  <c r="C15" i="5"/>
  <c r="B15" i="5"/>
  <c r="D14" i="5"/>
  <c r="B14" i="5"/>
  <c r="D13" i="5"/>
  <c r="C13" i="5"/>
  <c r="B13" i="5"/>
  <c r="D8" i="5"/>
  <c r="C8" i="5" s="1"/>
  <c r="B8" i="5"/>
  <c r="C7" i="5"/>
  <c r="D6" i="5"/>
  <c r="B6" i="5"/>
  <c r="C6" i="5" s="1"/>
  <c r="D5" i="5"/>
  <c r="C5" i="5"/>
  <c r="B5" i="5"/>
  <c r="D4" i="5"/>
  <c r="B4" i="5"/>
  <c r="C4" i="5" s="1"/>
  <c r="D30" i="4"/>
  <c r="C29" i="4" s="1"/>
  <c r="C30" i="4"/>
  <c r="B30" i="4"/>
  <c r="D29" i="4"/>
  <c r="B29" i="4"/>
  <c r="D28" i="4"/>
  <c r="B28" i="4"/>
  <c r="C28" i="4" s="1"/>
  <c r="D24" i="4"/>
  <c r="C24" i="4" s="1"/>
  <c r="B24" i="4"/>
  <c r="D23" i="4"/>
  <c r="B23" i="4"/>
  <c r="C23" i="4" s="1"/>
  <c r="D22" i="4"/>
  <c r="B22" i="4"/>
  <c r="C22" i="4" s="1"/>
  <c r="D13" i="4"/>
  <c r="C13" i="4"/>
  <c r="B13" i="4"/>
  <c r="D12" i="4"/>
  <c r="C12" i="4"/>
  <c r="B12" i="4"/>
  <c r="D11" i="4"/>
  <c r="C11" i="4"/>
  <c r="B11" i="4"/>
  <c r="D7" i="4"/>
  <c r="C7" i="4" s="1"/>
  <c r="B7" i="4"/>
  <c r="D6" i="4"/>
  <c r="B6" i="4"/>
  <c r="C6" i="4" s="1"/>
  <c r="D5" i="4"/>
  <c r="C5" i="4" s="1"/>
  <c r="B5" i="4"/>
  <c r="D84" i="3"/>
  <c r="B84" i="3"/>
  <c r="C84" i="3" s="1"/>
  <c r="C83" i="3"/>
  <c r="D82" i="3"/>
  <c r="C82" i="3"/>
  <c r="B82" i="3"/>
  <c r="D81" i="3"/>
  <c r="C81" i="3" s="1"/>
  <c r="B81" i="3"/>
  <c r="D80" i="3"/>
  <c r="B80" i="3"/>
  <c r="C80" i="3" s="1"/>
  <c r="D71" i="3"/>
  <c r="C71" i="3" s="1"/>
  <c r="C70" i="3"/>
  <c r="D69" i="3"/>
  <c r="B69" i="3"/>
  <c r="C69" i="3" s="1"/>
  <c r="C68" i="3"/>
  <c r="C67" i="3"/>
  <c r="D66" i="3"/>
  <c r="C66" i="3"/>
  <c r="B66" i="3"/>
  <c r="C65" i="3"/>
  <c r="D64" i="3"/>
  <c r="B64" i="3"/>
  <c r="B71" i="3" s="1"/>
  <c r="C63" i="3"/>
  <c r="D62" i="3"/>
  <c r="C62" i="3"/>
  <c r="B62" i="3"/>
  <c r="C61" i="3"/>
  <c r="D60" i="3"/>
  <c r="B60" i="3"/>
  <c r="C60" i="3" s="1"/>
  <c r="D59" i="3"/>
  <c r="D58" i="3"/>
  <c r="B58" i="3"/>
  <c r="C58" i="3" s="1"/>
  <c r="D54" i="3"/>
  <c r="B54" i="3"/>
  <c r="C54" i="3" s="1"/>
  <c r="C53" i="3"/>
  <c r="D52" i="3"/>
  <c r="C52" i="3" s="1"/>
  <c r="B52" i="3"/>
  <c r="C51" i="3"/>
  <c r="C50" i="3"/>
  <c r="C49" i="3"/>
  <c r="C48" i="3"/>
  <c r="D47" i="3"/>
  <c r="C47" i="3"/>
  <c r="B47" i="3"/>
  <c r="C46" i="3"/>
  <c r="D45" i="3"/>
  <c r="B45" i="3"/>
  <c r="B40" i="3" s="1"/>
  <c r="C44" i="3"/>
  <c r="D43" i="3"/>
  <c r="C43" i="3"/>
  <c r="B43" i="3"/>
  <c r="C42" i="3"/>
  <c r="D41" i="3"/>
  <c r="B41" i="3"/>
  <c r="C41" i="3" s="1"/>
  <c r="D40" i="3"/>
  <c r="C40" i="3" s="1"/>
  <c r="D39" i="3"/>
  <c r="B39" i="3"/>
  <c r="C39" i="3" s="1"/>
  <c r="D30" i="3"/>
  <c r="B30" i="3"/>
  <c r="C21" i="3" s="1"/>
  <c r="C29" i="3"/>
  <c r="C28" i="3"/>
  <c r="C27" i="3"/>
  <c r="D26" i="3"/>
  <c r="B26" i="3"/>
  <c r="C26" i="3" s="1"/>
  <c r="C25" i="3"/>
  <c r="C24" i="3"/>
  <c r="C23" i="3"/>
  <c r="D22" i="3"/>
  <c r="C22" i="3" s="1"/>
  <c r="B22" i="3"/>
  <c r="D21" i="3"/>
  <c r="B21" i="3"/>
  <c r="D20" i="3"/>
  <c r="C20" i="3" s="1"/>
  <c r="B20" i="3"/>
  <c r="B16" i="3"/>
  <c r="C15" i="3"/>
  <c r="D14" i="3"/>
  <c r="D16" i="3" s="1"/>
  <c r="C16" i="3" s="1"/>
  <c r="C14" i="3"/>
  <c r="B14" i="3"/>
  <c r="C13" i="3"/>
  <c r="C12" i="3"/>
  <c r="C11" i="3"/>
  <c r="C10" i="3"/>
  <c r="C9" i="3"/>
  <c r="C8" i="3"/>
  <c r="D7" i="3"/>
  <c r="C7" i="3" s="1"/>
  <c r="B7" i="3"/>
  <c r="B6" i="3"/>
  <c r="D5" i="3"/>
  <c r="B5" i="3"/>
  <c r="C5" i="3" s="1"/>
  <c r="D24" i="2"/>
  <c r="B24" i="2"/>
  <c r="C23" i="2"/>
  <c r="C22" i="2"/>
  <c r="D21" i="2"/>
  <c r="B21" i="2"/>
  <c r="C20" i="2"/>
  <c r="C19" i="2"/>
  <c r="C21" i="2" s="1"/>
  <c r="D18" i="2"/>
  <c r="B18" i="2"/>
  <c r="C18" i="2" s="1"/>
  <c r="D17" i="2"/>
  <c r="C17" i="2"/>
  <c r="B17" i="2"/>
  <c r="D13" i="2"/>
  <c r="B13" i="2"/>
  <c r="D12" i="2"/>
  <c r="C12" i="2"/>
  <c r="B12" i="2"/>
  <c r="C11" i="2"/>
  <c r="C10" i="2"/>
  <c r="D9" i="2"/>
  <c r="B9" i="2"/>
  <c r="C8" i="2"/>
  <c r="C7" i="2"/>
  <c r="C13" i="2" s="1"/>
  <c r="D6" i="2"/>
  <c r="C6" i="2"/>
  <c r="B6" i="2"/>
  <c r="D25" i="2" l="1"/>
  <c r="B25" i="2"/>
  <c r="B28" i="5"/>
  <c r="C51" i="5"/>
  <c r="C30" i="3"/>
  <c r="C45" i="3"/>
  <c r="C64" i="3"/>
  <c r="C9" i="2"/>
  <c r="C24" i="2"/>
  <c r="C25" i="2" s="1"/>
  <c r="C14" i="5"/>
  <c r="B39" i="5"/>
  <c r="C39" i="5" s="1"/>
  <c r="C42" i="5"/>
  <c r="B57" i="5"/>
  <c r="B27" i="5" s="1"/>
  <c r="C60" i="5"/>
  <c r="D6" i="3"/>
  <c r="C6" i="3" s="1"/>
  <c r="C78" i="5"/>
  <c r="B59" i="3"/>
  <c r="C59" i="3"/>
  <c r="B38" i="5"/>
  <c r="C38" i="5" s="1"/>
  <c r="D63" i="5"/>
  <c r="B36" i="5" l="1"/>
  <c r="C63" i="5"/>
  <c r="D56" i="5"/>
  <c r="C57" i="5"/>
  <c r="B37" i="5"/>
  <c r="B80" i="5"/>
  <c r="C56" i="5" l="1"/>
  <c r="D36" i="5"/>
  <c r="C36" i="5" s="1"/>
  <c r="D80" i="5"/>
  <c r="C80" i="5" s="1"/>
  <c r="D28" i="5"/>
  <c r="C28" i="5" s="1"/>
  <c r="D37" i="5"/>
  <c r="C37" i="5" s="1"/>
  <c r="D27" i="5"/>
  <c r="C27" i="5" s="1"/>
</calcChain>
</file>

<file path=xl/sharedStrings.xml><?xml version="1.0" encoding="utf-8"?>
<sst xmlns="http://schemas.openxmlformats.org/spreadsheetml/2006/main" count="234" uniqueCount="110">
  <si>
    <t>DVOR TRAKOŠĆAN</t>
  </si>
  <si>
    <t>I. OPĆI DIO</t>
  </si>
  <si>
    <t>A. SAŽETAK  RAČUNA PRIHODA I RASHODA</t>
  </si>
  <si>
    <t>Brojčana oznaka i naziv</t>
  </si>
  <si>
    <t>Rebalans
2026.</t>
  </si>
  <si>
    <t>Povećanje / smanjenje plana</t>
  </si>
  <si>
    <t>Novi plan 2026.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</si>
  <si>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</si>
  <si>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</si>
  <si>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</si>
  <si>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</si>
  <si>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</si>
  <si>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</si>
  <si>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</si>
  <si>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</si>
  <si>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</si>
  <si>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</si>
  <si>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</si>
  <si>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</si>
  <si>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</si>
  <si>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</si>
  <si>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</si>
  <si>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</si>
  <si>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A. RAČUN PRIHODA I RASHODA</t>
  </si>
  <si>
    <t xml:space="preserve">A1. PRIHODI I RASHODI PREMA EKONOMSKOJ KLASIFIKACIJI </t>
  </si>
  <si>
    <t>Brojčana oznaka i naziv grupe</t>
  </si>
  <si>
    <t>Tekući plan
2026.</t>
  </si>
  <si>
    <t>UKUPNO PRIHODI</t>
  </si>
  <si>
    <t xml:space="preserve"> 63 Pomoći iz inozemstva i od subjekata unutar općeg proračuna</t>
  </si>
  <si>
    <t xml:space="preserve"> 64 Prihodi od imovine</t>
  </si>
  <si>
    <t xml:space="preserve"> 65 Prihodi od upravnih i admin. pristojbi, pristojbi po posebn.propisima i naknada</t>
  </si>
  <si>
    <t xml:space="preserve"> 66 Prihodi od prodaje proizvoda i robe te pruženih usluga i prihodi od donacija</t>
  </si>
  <si>
    <t xml:space="preserve"> 67 Prihodi iz nadležnog proračuna i od HZZO-a temeljem ugovornih obveza</t>
  </si>
  <si>
    <t xml:space="preserve"> 68 Kazne, upravne mjere i ostali prihodi</t>
  </si>
  <si>
    <t xml:space="preserve"> 72 Prihodi od prodaje proizvedene dugotrajne imovine</t>
  </si>
  <si>
    <t>SVEUKUPNO:</t>
  </si>
  <si>
    <t>UKUPNO RASHODI</t>
  </si>
  <si>
    <t xml:space="preserve"> 31 Rashodi za zaposlene</t>
  </si>
  <si>
    <t xml:space="preserve"> 32 Materijalni rashodi</t>
  </si>
  <si>
    <t xml:space="preserve"> 34 Financijski rashodi</t>
  </si>
  <si>
    <t xml:space="preserve"> 41 Rashodi za nabavu neproizvedene dugotrajne imovine</t>
  </si>
  <si>
    <t xml:space="preserve"> 42 Rashodi za nabavu proizvedene dugotrajne imovine</t>
  </si>
  <si>
    <t xml:space="preserve"> 45 Rashodi za dodatna ulaganja na nefinancijskoj imovini</t>
  </si>
  <si>
    <t>A2. PRIHODI I RASHODI PREMA IZVORIMA FINANCIRANJA</t>
  </si>
  <si>
    <t>Rebalns
2026.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</si>
  <si>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</si>
  <si>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</si>
  <si>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</si>
  <si>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</si>
  <si>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</si>
  <si>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 za posebne namjene</t>
  </si>
  <si>
    <t>5 POMOĆI</t>
  </si>
  <si>
    <t xml:space="preserve"> 52 Ostale pomoći i darovnice</t>
  </si>
  <si>
    <t xml:space="preserve"> 561 Europski socijalni fond plus</t>
  </si>
  <si>
    <t xml:space="preserve"> 563 Europski fond za regionalni razvoj</t>
  </si>
  <si>
    <t xml:space="preserve"> 581 Mehanizam za oporavak i otpornost</t>
  </si>
  <si>
    <t>7 PRIHODI OD PRODAJE ILI ZAMJENE NEFINANC. IMOVINE I NAKNADE S NASLOVA OSIGURANJA</t>
  </si>
  <si>
    <t xml:space="preserve"> 71 Prihod od prodaje ili zamjene nef. imovine</t>
  </si>
  <si>
    <t>A3. RASHODI PREMA FUNKCIJSKOJ KLASIFIKACIJI</t>
  </si>
  <si>
    <t xml:space="preserve"> </t>
  </si>
  <si>
    <t xml:space="preserve">  </t>
  </si>
  <si>
    <t>B. RAČUN FINANCIRANJA</t>
  </si>
  <si>
    <t xml:space="preserve">B1. RAČUN FINANCIRANJA PREMA EKONOMSKOJ KLASIFIKACIJI </t>
  </si>
  <si>
    <t>UKUPNO PRIMICI</t>
  </si>
  <si>
    <t>UKUPNO IZDACI</t>
  </si>
  <si>
    <t>B2. RAČUN FINANCIRANJA PREMA IZVORIMA FINANCIRANJA</t>
  </si>
  <si>
    <t xml:space="preserve">POSEBNI DIO PO ORGANIZACIJSKOJ KLASIFIKACIJI </t>
  </si>
  <si>
    <t>PRIHODI I PRIMICI</t>
  </si>
  <si>
    <t>UKUPNO PRIHODI I PRIMICI</t>
  </si>
  <si>
    <t>RASHODI I IZDACI</t>
  </si>
  <si>
    <t>UKUPNO RASHODI I IZDACI</t>
  </si>
  <si>
    <t>II. POSEBNI DIO</t>
  </si>
  <si>
    <t xml:space="preserve">            Rekapitulacija izvora financiranja</t>
  </si>
  <si>
    <t xml:space="preserve">            11 Iz proračuna</t>
  </si>
  <si>
    <t xml:space="preserve">1.698.457,00 </t>
  </si>
  <si>
    <t xml:space="preserve">            31 Vlastiti prihodi</t>
  </si>
  <si>
    <t xml:space="preserve">158.870,00 </t>
  </si>
  <si>
    <t xml:space="preserve">213.000,00 </t>
  </si>
  <si>
    <t xml:space="preserve">            43 Ostali prihodi za posebne namjene</t>
  </si>
  <si>
    <t xml:space="preserve">544.210,00 </t>
  </si>
  <si>
    <t xml:space="preserve">630.215,00 </t>
  </si>
  <si>
    <t xml:space="preserve">            52 Ostale pomoći i darovnice</t>
  </si>
  <si>
    <t xml:space="preserve">0,00 </t>
  </si>
  <si>
    <t xml:space="preserve">2.000,00 </t>
  </si>
  <si>
    <t xml:space="preserve">            56111 Europski socijalni fond plus</t>
  </si>
  <si>
    <t xml:space="preserve">72.960,00 </t>
  </si>
  <si>
    <t xml:space="preserve">            71 Prihod od prodaje ili zamjene nef. imovine</t>
  </si>
  <si>
    <t xml:space="preserve">48.000,00 </t>
  </si>
  <si>
    <t xml:space="preserve">   </t>
  </si>
  <si>
    <t xml:space="preserve">    </t>
  </si>
  <si>
    <t xml:space="preserve">    A564019 Program učinkoviti ljudski potencijali</t>
  </si>
  <si>
    <t xml:space="preserve">     56111 Europski socijalni fond plus</t>
  </si>
  <si>
    <t xml:space="preserve">      3 Rashodi poslovanja</t>
  </si>
  <si>
    <t xml:space="preserve">       32 Materijalni rashodi</t>
  </si>
  <si>
    <t xml:space="preserve">      4 Rashodi za nabavu nefinancijske imovine</t>
  </si>
  <si>
    <t xml:space="preserve">       42 Rashodi za nabavu proizvedene dugotrajne imovine</t>
  </si>
  <si>
    <t xml:space="preserve">    A780000 ADMINISTRACIJA I UPRAVLJANJE</t>
  </si>
  <si>
    <t xml:space="preserve">     11 Iz proračuna</t>
  </si>
  <si>
    <t xml:space="preserve">       31 Rashodi za zaposlene</t>
  </si>
  <si>
    <t xml:space="preserve">       34 Financijski rashodi</t>
  </si>
  <si>
    <t xml:space="preserve">    A780001 PROGRAMI MUZEJSKO-GALERIJSKE DJELATNOSTI</t>
  </si>
  <si>
    <t xml:space="preserve">    A780002 ADMINISTRACIJA I UPR. EVID. IZVORA</t>
  </si>
  <si>
    <t xml:space="preserve">     31 Vlastiti prihodi</t>
  </si>
  <si>
    <t xml:space="preserve">       45 Rashodi za dodatna ulaganja na nefinancijskoj imovini</t>
  </si>
  <si>
    <t xml:space="preserve">     43 Ostali prihodi za posebne namjene</t>
  </si>
  <si>
    <t xml:space="preserve">       41 Rashodi za nabavu neproizvedene dugotrajne imovine</t>
  </si>
  <si>
    <t xml:space="preserve">     52 Ostale pomoći i darovnice</t>
  </si>
  <si>
    <t xml:space="preserve">     71 Prihod od prodaje ili zamjene nef. imovine</t>
  </si>
  <si>
    <t xml:space="preserve">082 Služba kulture </t>
  </si>
  <si>
    <t>IZMJENE I DOPUNE  FINANCIJSKOG PLANA DVORA TRAKOŠĆANA 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</si>
</sst>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  <fill>
      <patternFill patternType="solid">
        <fgColor theme="2" tint="-9.9887081514938816E-2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quotePrefix="1" applyFont="1"/>
    <xf numFmtId="0" fontId="12" fillId="0" borderId="0" xfId="0" applyFont="1"/>
    <xf numFmtId="0" fontId="4" fillId="2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left" vertical="center"/>
    </xf>
    <xf numFmtId="164" fontId="13" fillId="3" borderId="3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164" fontId="10" fillId="0" borderId="4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left" vertical="center"/>
    </xf>
    <xf numFmtId="164" fontId="14" fillId="4" borderId="4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0" fontId="8" fillId="5" borderId="4" xfId="0" applyFont="1" applyFill="1" applyBorder="1" applyAlignment="1">
      <alignment horizontal="left" vertical="center"/>
    </xf>
    <xf numFmtId="164" fontId="8" fillId="5" borderId="4" xfId="0" applyNumberFormat="1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left" vertical="center"/>
    </xf>
    <xf numFmtId="164" fontId="7" fillId="6" borderId="4" xfId="0" applyNumberFormat="1" applyFont="1" applyFill="1" applyBorder="1" applyAlignment="1">
      <alignment horizontal="right" vertical="center"/>
    </xf>
    <xf numFmtId="0" fontId="16" fillId="7" borderId="4" xfId="0" applyFont="1" applyFill="1" applyBorder="1" applyAlignment="1">
      <alignment horizontal="left" vertical="center"/>
    </xf>
    <xf numFmtId="164" fontId="16" fillId="7" borderId="4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left" vertical="center"/>
    </xf>
    <xf numFmtId="164" fontId="10" fillId="8" borderId="4" xfId="0" applyNumberFormat="1" applyFont="1" applyFill="1" applyBorder="1" applyAlignment="1">
      <alignment horizontal="right" vertical="center"/>
    </xf>
    <xf numFmtId="0" fontId="16" fillId="9" borderId="4" xfId="0" applyFont="1" applyFill="1" applyBorder="1" applyAlignment="1">
      <alignment horizontal="left" vertical="center"/>
    </xf>
    <xf numFmtId="164" fontId="16" fillId="9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zoomScaleNormal="100" workbookViewId="0">
      <pane ySplit="6" topLeftCell="A7" activePane="bottomLeft" state="frozen"/>
      <selection pane="bottomLeft" activeCell="I4" sqref="I4"/>
    </sheetView>
  </sheetViews>
  <sheetFormatPr defaultColWidth="9.140625" defaultRowHeight="15" x14ac:dyDescent="0.25"/>
  <cols>
    <col min="1" max="1" width="74" style="1" customWidth="1"/>
    <col min="2" max="4" width="19.7109375" style="1" customWidth="1"/>
  </cols>
  <sheetData>
    <row r="1" spans="1:4" s="2" customFormat="1" ht="30" customHeight="1" x14ac:dyDescent="0.2">
      <c r="A1" s="3" t="s">
        <v>0</v>
      </c>
      <c r="B1" s="4"/>
      <c r="C1" s="5"/>
      <c r="D1" s="4"/>
    </row>
    <row r="2" spans="1:4" s="6" customFormat="1" ht="30" customHeight="1" x14ac:dyDescent="0.25">
      <c r="A2" s="49" t="s">
        <v>109</v>
      </c>
      <c r="B2" s="49"/>
      <c r="C2" s="49"/>
      <c r="D2" s="49"/>
    </row>
    <row r="3" spans="1:4" s="6" customFormat="1" ht="30" customHeight="1" x14ac:dyDescent="0.25">
      <c r="A3" s="50" t="s">
        <v>1</v>
      </c>
      <c r="B3" s="50"/>
      <c r="C3" s="50"/>
      <c r="D3" s="50"/>
    </row>
    <row r="4" spans="1:4" s="7" customFormat="1" ht="24.95" customHeight="1" x14ac:dyDescent="0.25">
      <c r="A4" s="8" t="s">
        <v>2</v>
      </c>
      <c r="B4" s="9"/>
      <c r="C4" s="9"/>
      <c r="D4" s="9"/>
    </row>
    <row r="5" spans="1:4" ht="39.200000000000003" customHeight="1" x14ac:dyDescent="0.25">
      <c r="A5" s="10" t="s">
        <v>3</v>
      </c>
      <c r="B5" s="10" t="s">
        <v>4</v>
      </c>
      <c r="C5" s="10" t="s">
        <v>5</v>
      </c>
      <c r="D5" s="10" t="s">
        <v>6</v>
      </c>
    </row>
    <row r="6" spans="1:4" s="11" customFormat="1" ht="15.95" customHeight="1" x14ac:dyDescent="0.25">
      <c r="A6" s="12" t="s">
        <v>7</v>
      </c>
      <c r="B6" s="12">
        <f>COLUMN()</f>
        <v>2</v>
      </c>
      <c r="C6" s="12" t="str">
        <f>_xlfn.CONCAT(TEXT(COLUMN(),"@")," (",TEXT(D6,"@")," - ",TEXT(B6,"@"),")")</f>
        <v>3 (4 - 2)</v>
      </c>
      <c r="D6" s="12">
        <f>COLUMN()</f>
        <v>4</v>
      </c>
    </row>
    <row r="7" spans="1:4" s="11" customFormat="1" ht="24.95" customHeight="1" x14ac:dyDescent="0.25">
      <c r="A7" s="13" t="s">
        <v>8</v>
      </c>
      <c r="B7" s="14">
        <v>2403557</v>
      </c>
      <c r="C7" s="14">
        <f>D7-B7</f>
        <v>150041</v>
      </c>
      <c r="D7" s="14">
        <v>2553598</v>
      </c>
    </row>
    <row r="8" spans="1:4" s="11" customFormat="1" ht="24.95" customHeight="1" x14ac:dyDescent="0.25">
      <c r="A8" s="13" t="s">
        <v>9</v>
      </c>
      <c r="B8" s="14">
        <v>0</v>
      </c>
      <c r="C8" s="14">
        <f>D8-B8</f>
        <v>11000</v>
      </c>
      <c r="D8" s="14">
        <v>11000</v>
      </c>
    </row>
    <row r="9" spans="1:4" s="15" customFormat="1" ht="30" customHeight="1" x14ac:dyDescent="0.25">
      <c r="A9" s="16" t="s">
        <v>10</v>
      </c>
      <c r="B9" s="17">
        <f>B7+B8</f>
        <v>2403557</v>
      </c>
      <c r="C9" s="17">
        <f>C7+C8</f>
        <v>161041</v>
      </c>
      <c r="D9" s="17">
        <f>D7+D8</f>
        <v>2564598</v>
      </c>
    </row>
    <row r="10" spans="1:4" s="11" customFormat="1" ht="24.95" customHeight="1" x14ac:dyDescent="0.25">
      <c r="A10" s="13" t="s">
        <v>11</v>
      </c>
      <c r="B10" s="14">
        <v>1925936</v>
      </c>
      <c r="C10" s="14">
        <f>D10-B10</f>
        <v>181318</v>
      </c>
      <c r="D10" s="14">
        <v>2107254</v>
      </c>
    </row>
    <row r="11" spans="1:4" s="11" customFormat="1" ht="24.95" customHeight="1" x14ac:dyDescent="0.25">
      <c r="A11" s="13" t="s">
        <v>12</v>
      </c>
      <c r="B11" s="14">
        <v>475601</v>
      </c>
      <c r="C11" s="14">
        <f>D11-B11</f>
        <v>81777</v>
      </c>
      <c r="D11" s="14">
        <v>557378</v>
      </c>
    </row>
    <row r="12" spans="1:4" ht="30" customHeight="1" x14ac:dyDescent="0.25">
      <c r="A12" s="16" t="s">
        <v>13</v>
      </c>
      <c r="B12" s="17">
        <f>B10+B11</f>
        <v>2401537</v>
      </c>
      <c r="C12" s="17">
        <f>C10+C11</f>
        <v>263095</v>
      </c>
      <c r="D12" s="17">
        <f>D10+D11</f>
        <v>2664632</v>
      </c>
    </row>
    <row r="13" spans="1:4" ht="30" customHeight="1" x14ac:dyDescent="0.25">
      <c r="A13" s="16" t="s">
        <v>14</v>
      </c>
      <c r="B13" s="17">
        <f>B7+B8-B10-B11</f>
        <v>2020</v>
      </c>
      <c r="C13" s="17">
        <f>C7+C8-C10-C11</f>
        <v>-102054</v>
      </c>
      <c r="D13" s="17">
        <f>D7+D8-D10-D11</f>
        <v>-100034</v>
      </c>
    </row>
    <row r="14" spans="1:4" x14ac:dyDescent="0.25">
      <c r="A14" s="18"/>
      <c r="B14" s="19"/>
      <c r="C14" s="19"/>
      <c r="D14" s="19"/>
    </row>
    <row r="15" spans="1:4" x14ac:dyDescent="0.25">
      <c r="A15" s="18"/>
      <c r="B15" s="19"/>
      <c r="C15" s="19"/>
      <c r="D15" s="19"/>
    </row>
    <row r="16" spans="1:4" s="7" customFormat="1" ht="21.75" customHeight="1" x14ac:dyDescent="0.2">
      <c r="A16" s="20" t="s">
        <v>15</v>
      </c>
      <c r="B16" s="9"/>
      <c r="C16" s="9"/>
      <c r="D16" s="9"/>
    </row>
    <row r="17" spans="1:4" ht="39.200000000000003" customHeight="1" x14ac:dyDescent="0.25">
      <c r="A17" s="10" t="s">
        <v>3</v>
      </c>
      <c r="B17" s="10" t="str">
        <f>B5</f>
        <v>Rebalans
2026.</v>
      </c>
      <c r="C17" s="10" t="str">
        <f>C5</f>
        <v>Povećanje / smanjenje plana</v>
      </c>
      <c r="D17" s="10" t="str">
        <f>D5</f>
        <v>Novi plan 2026.</v>
      </c>
    </row>
    <row r="18" spans="1:4" s="11" customFormat="1" ht="15.95" customHeight="1" x14ac:dyDescent="0.25">
      <c r="A18" s="12" t="s">
        <v>7</v>
      </c>
      <c r="B18" s="12">
        <f>COLUMN()</f>
        <v>2</v>
      </c>
      <c r="C18" s="12" t="str">
        <f>_xlfn.CONCAT(TEXT(COLUMN(),"@")," (",TEXT(D18,"@")," - ",TEXT(B18,"@"),")")</f>
        <v>3 (4 - 2)</v>
      </c>
      <c r="D18" s="12">
        <f>COLUMN()</f>
        <v>4</v>
      </c>
    </row>
    <row r="19" spans="1:4" s="11" customFormat="1" ht="24.95" customHeight="1" x14ac:dyDescent="0.25">
      <c r="A19" s="13" t="s">
        <v>16</v>
      </c>
      <c r="B19" s="14">
        <v>0</v>
      </c>
      <c r="C19" s="14">
        <f>D19-B19</f>
        <v>0</v>
      </c>
      <c r="D19" s="14">
        <v>0</v>
      </c>
    </row>
    <row r="20" spans="1:4" s="11" customFormat="1" ht="24.95" customHeight="1" x14ac:dyDescent="0.25">
      <c r="A20" s="13" t="s">
        <v>17</v>
      </c>
      <c r="B20" s="14">
        <v>0</v>
      </c>
      <c r="C20" s="14">
        <f>D20-B20</f>
        <v>0</v>
      </c>
      <c r="D20" s="14">
        <v>0</v>
      </c>
    </row>
    <row r="21" spans="1:4" s="11" customFormat="1" ht="30" customHeight="1" x14ac:dyDescent="0.25">
      <c r="A21" s="16" t="s">
        <v>18</v>
      </c>
      <c r="B21" s="17">
        <f>B19-B20</f>
        <v>0</v>
      </c>
      <c r="C21" s="17">
        <f>C19-C20</f>
        <v>0</v>
      </c>
      <c r="D21" s="17">
        <f>D19-D20</f>
        <v>0</v>
      </c>
    </row>
    <row r="22" spans="1:4" s="11" customFormat="1" ht="24.95" customHeight="1" x14ac:dyDescent="0.25">
      <c r="A22" s="13" t="s">
        <v>19</v>
      </c>
      <c r="B22" s="14">
        <v>407547.82</v>
      </c>
      <c r="C22" s="14">
        <f>D22-B22</f>
        <v>69169.760000000009</v>
      </c>
      <c r="D22" s="14">
        <v>476717.58</v>
      </c>
    </row>
    <row r="23" spans="1:4" s="11" customFormat="1" ht="24.95" customHeight="1" x14ac:dyDescent="0.25">
      <c r="A23" s="13" t="s">
        <v>20</v>
      </c>
      <c r="B23" s="14">
        <v>409567.82</v>
      </c>
      <c r="C23" s="14">
        <f>D23-B23</f>
        <v>-32884.239999999991</v>
      </c>
      <c r="D23" s="14">
        <v>376683.58</v>
      </c>
    </row>
    <row r="24" spans="1:4" ht="30" customHeight="1" x14ac:dyDescent="0.25">
      <c r="A24" s="16" t="s">
        <v>21</v>
      </c>
      <c r="B24" s="17">
        <f>B19-B20+B22-B23</f>
        <v>-2020</v>
      </c>
      <c r="C24" s="17">
        <f>C19-C20+C22-C23</f>
        <v>102054</v>
      </c>
      <c r="D24" s="17">
        <f>D19-D20+D22-D23</f>
        <v>100034</v>
      </c>
    </row>
    <row r="25" spans="1:4" ht="30" customHeight="1" x14ac:dyDescent="0.25">
      <c r="A25" s="16" t="s">
        <v>22</v>
      </c>
      <c r="B25" s="17">
        <f>B13+B24</f>
        <v>0</v>
      </c>
      <c r="C25" s="17">
        <f>C13+C24</f>
        <v>0</v>
      </c>
      <c r="D25" s="17">
        <f>D13+D24</f>
        <v>0</v>
      </c>
    </row>
    <row r="26" spans="1:4" x14ac:dyDescent="0.25">
      <c r="A26" s="11"/>
      <c r="B26" s="11"/>
      <c r="C26" s="11"/>
      <c r="D26" s="11"/>
    </row>
    <row r="27" spans="1:4" x14ac:dyDescent="0.25">
      <c r="B27" s="21"/>
    </row>
  </sheetData>
  <mergeCells count="2">
    <mergeCell ref="A2:D2"/>
    <mergeCell ref="A3:D3"/>
  </mergeCells>
  <pageMargins left="0.39370078740157499" right="0.39370078740157499" top="0.39370078740157499" bottom="0.511811023622047" header="0" footer="0.31496062992126"/>
  <pageSetup paperSize="9" scale="71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7"/>
  <sheetViews>
    <sheetView zoomScaleNormal="100" workbookViewId="0">
      <pane ySplit="5" topLeftCell="A6" activePane="bottomLeft" state="frozen"/>
      <selection pane="bottomLeft" activeCell="B83" sqref="B83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</cols>
  <sheetData>
    <row r="1" spans="1:4" s="6" customFormat="1" ht="30" customHeight="1" x14ac:dyDescent="0.25">
      <c r="A1" s="50" t="s">
        <v>1</v>
      </c>
      <c r="B1" s="50"/>
      <c r="C1" s="50"/>
      <c r="D1" s="50"/>
    </row>
    <row r="2" spans="1:4" s="6" customFormat="1" ht="30" customHeight="1" x14ac:dyDescent="0.25">
      <c r="A2" s="50" t="s">
        <v>23</v>
      </c>
      <c r="B2" s="50"/>
      <c r="C2" s="50"/>
      <c r="D2" s="50"/>
    </row>
    <row r="3" spans="1:4" s="22" customFormat="1" ht="24.95" customHeight="1" x14ac:dyDescent="0.3">
      <c r="A3" s="50" t="s">
        <v>24</v>
      </c>
      <c r="B3" s="50"/>
      <c r="C3" s="50"/>
      <c r="D3" s="50"/>
    </row>
    <row r="4" spans="1:4" ht="39.200000000000003" customHeight="1" x14ac:dyDescent="0.25">
      <c r="A4" s="10" t="s">
        <v>25</v>
      </c>
      <c r="B4" s="10" t="s">
        <v>26</v>
      </c>
      <c r="C4" s="10" t="s">
        <v>5</v>
      </c>
      <c r="D4" s="10" t="s">
        <v>4</v>
      </c>
    </row>
    <row r="5" spans="1:4" s="11" customFormat="1" ht="15.95" customHeight="1" x14ac:dyDescent="0.25">
      <c r="A5" s="12" t="s">
        <v>7</v>
      </c>
      <c r="B5" s="12">
        <f>COLUMN()</f>
        <v>2</v>
      </c>
      <c r="C5" s="12" t="str">
        <f>_xlfn.CONCAT(TEXT(COLUMN(),"@")," (",TEXT(D5,"@")," - ",TEXT(B5,"@"),")")</f>
        <v>3 (4 - 2)</v>
      </c>
      <c r="D5" s="12">
        <f>COLUMN()</f>
        <v>4</v>
      </c>
    </row>
    <row r="6" spans="1:4" ht="20.100000000000001" customHeight="1" x14ac:dyDescent="0.25">
      <c r="A6" s="23" t="s">
        <v>27</v>
      </c>
      <c r="B6" s="24">
        <f>IFERROR(SUBTOTAL(9,B8:B15),0)</f>
        <v>2403557</v>
      </c>
      <c r="C6" s="25">
        <f t="shared" ref="C6:C16" si="0">D6-B6</f>
        <v>161041</v>
      </c>
      <c r="D6" s="24">
        <f>IFERROR(SUBTOTAL(9,D8:D15),0)</f>
        <v>2564598</v>
      </c>
    </row>
    <row r="7" spans="1:4" x14ac:dyDescent="0.25">
      <c r="A7" s="26" t="s">
        <v>8</v>
      </c>
      <c r="B7" s="27">
        <f>SUBTOTAL(9,B8:B13)</f>
        <v>2403557</v>
      </c>
      <c r="C7" s="27">
        <f t="shared" si="0"/>
        <v>150041</v>
      </c>
      <c r="D7" s="27">
        <f>SUBTOTAL(9,D8:D13)</f>
        <v>2553598</v>
      </c>
    </row>
    <row r="8" spans="1:4" x14ac:dyDescent="0.25">
      <c r="A8" s="28" t="s">
        <v>28</v>
      </c>
      <c r="B8" s="29">
        <v>0</v>
      </c>
      <c r="C8" s="29">
        <f t="shared" si="0"/>
        <v>123041</v>
      </c>
      <c r="D8" s="29">
        <v>123041</v>
      </c>
    </row>
    <row r="9" spans="1:4" x14ac:dyDescent="0.25">
      <c r="A9" s="28" t="s">
        <v>29</v>
      </c>
      <c r="B9" s="29">
        <v>100</v>
      </c>
      <c r="C9" s="29">
        <f t="shared" si="0"/>
        <v>0</v>
      </c>
      <c r="D9" s="29">
        <v>100</v>
      </c>
    </row>
    <row r="10" spans="1:4" x14ac:dyDescent="0.25">
      <c r="A10" s="28" t="s">
        <v>30</v>
      </c>
      <c r="B10" s="29">
        <v>550000</v>
      </c>
      <c r="C10" s="29">
        <f t="shared" si="0"/>
        <v>27000</v>
      </c>
      <c r="D10" s="29">
        <v>577000</v>
      </c>
    </row>
    <row r="11" spans="1:4" x14ac:dyDescent="0.25">
      <c r="A11" s="28" t="s">
        <v>31</v>
      </c>
      <c r="B11" s="29">
        <v>140000</v>
      </c>
      <c r="C11" s="29">
        <f t="shared" si="0"/>
        <v>0</v>
      </c>
      <c r="D11" s="29">
        <v>140000</v>
      </c>
    </row>
    <row r="12" spans="1:4" x14ac:dyDescent="0.25">
      <c r="A12" s="28" t="s">
        <v>32</v>
      </c>
      <c r="B12" s="29">
        <v>1698457</v>
      </c>
      <c r="C12" s="29">
        <f t="shared" si="0"/>
        <v>0</v>
      </c>
      <c r="D12" s="29">
        <v>1698457</v>
      </c>
    </row>
    <row r="13" spans="1:4" x14ac:dyDescent="0.25">
      <c r="A13" s="28" t="s">
        <v>33</v>
      </c>
      <c r="B13" s="29">
        <v>15000</v>
      </c>
      <c r="C13" s="29">
        <f t="shared" si="0"/>
        <v>0</v>
      </c>
      <c r="D13" s="29">
        <v>15000</v>
      </c>
    </row>
    <row r="14" spans="1:4" x14ac:dyDescent="0.25">
      <c r="A14" s="26" t="s">
        <v>9</v>
      </c>
      <c r="B14" s="27">
        <f>SUBTOTAL(9,B15:B15)</f>
        <v>0</v>
      </c>
      <c r="C14" s="27">
        <f t="shared" si="0"/>
        <v>11000</v>
      </c>
      <c r="D14" s="27">
        <f>SUBTOTAL(9,D15:D15)</f>
        <v>11000</v>
      </c>
    </row>
    <row r="15" spans="1:4" x14ac:dyDescent="0.25">
      <c r="A15" s="28" t="s">
        <v>34</v>
      </c>
      <c r="B15" s="29">
        <v>0</v>
      </c>
      <c r="C15" s="29">
        <f t="shared" si="0"/>
        <v>11000</v>
      </c>
      <c r="D15" s="29">
        <v>11000</v>
      </c>
    </row>
    <row r="16" spans="1:4" ht="20.100000000000001" customHeight="1" x14ac:dyDescent="0.25">
      <c r="A16" s="23" t="s">
        <v>35</v>
      </c>
      <c r="B16" s="24">
        <f>IFERROR(SUBTOTAL(9,B8:B15),0)</f>
        <v>2403557</v>
      </c>
      <c r="C16" s="25">
        <f t="shared" si="0"/>
        <v>161041</v>
      </c>
      <c r="D16" s="24">
        <f>IFERROR(SUBTOTAL(9,D8:D15),0)</f>
        <v>2564598</v>
      </c>
    </row>
    <row r="17" spans="1:4" x14ac:dyDescent="0.25">
      <c r="A17" s="11"/>
      <c r="B17" s="11"/>
      <c r="C17" s="11"/>
      <c r="D17" s="11"/>
    </row>
    <row r="18" spans="1:4" x14ac:dyDescent="0.25">
      <c r="A18" s="11"/>
      <c r="B18" s="11"/>
      <c r="C18" s="11"/>
      <c r="D18" s="11"/>
    </row>
    <row r="19" spans="1:4" ht="39.200000000000003" customHeight="1" x14ac:dyDescent="0.25">
      <c r="A19" s="30" t="s">
        <v>25</v>
      </c>
      <c r="B19" s="10" t="s">
        <v>26</v>
      </c>
      <c r="C19" s="10" t="s">
        <v>5</v>
      </c>
      <c r="D19" s="10" t="s">
        <v>4</v>
      </c>
    </row>
    <row r="20" spans="1:4" s="11" customFormat="1" ht="15.95" customHeight="1" x14ac:dyDescent="0.25">
      <c r="A20" s="12" t="s">
        <v>7</v>
      </c>
      <c r="B20" s="12">
        <f>COLUMN()</f>
        <v>2</v>
      </c>
      <c r="C20" s="12" t="str">
        <f>_xlfn.CONCAT(TEXT(COLUMN(),"@")," (",TEXT(D20,"@")," - ",TEXT(B20,"@"),")")</f>
        <v>3 (4 - 2)</v>
      </c>
      <c r="D20" s="12">
        <f>COLUMN()</f>
        <v>4</v>
      </c>
    </row>
    <row r="21" spans="1:4" ht="20.100000000000001" customHeight="1" x14ac:dyDescent="0.25">
      <c r="A21" s="23" t="s">
        <v>36</v>
      </c>
      <c r="B21" s="24">
        <f>IFERROR(SUBTOTAL(9,B23:B29),0)</f>
        <v>2401537</v>
      </c>
      <c r="C21" s="24">
        <f>D30-B30</f>
        <v>263095</v>
      </c>
      <c r="D21" s="24">
        <f>IFERROR(SUBTOTAL(9,D23:D29),0)</f>
        <v>2664632</v>
      </c>
    </row>
    <row r="22" spans="1:4" x14ac:dyDescent="0.25">
      <c r="A22" s="26" t="s">
        <v>11</v>
      </c>
      <c r="B22" s="27">
        <f>SUBTOTAL(9,B23:B25)</f>
        <v>1925936</v>
      </c>
      <c r="C22" s="27">
        <f t="shared" ref="C22:C30" si="1">D22-B22</f>
        <v>181318</v>
      </c>
      <c r="D22" s="27">
        <f>SUBTOTAL(9,D23:D25)</f>
        <v>2107254</v>
      </c>
    </row>
    <row r="23" spans="1:4" x14ac:dyDescent="0.25">
      <c r="A23" s="28" t="s">
        <v>37</v>
      </c>
      <c r="B23" s="29">
        <v>831853</v>
      </c>
      <c r="C23" s="29">
        <f t="shared" si="1"/>
        <v>102105</v>
      </c>
      <c r="D23" s="29">
        <v>933958</v>
      </c>
    </row>
    <row r="24" spans="1:4" x14ac:dyDescent="0.25">
      <c r="A24" s="28" t="s">
        <v>38</v>
      </c>
      <c r="B24" s="29">
        <v>1085073</v>
      </c>
      <c r="C24" s="29">
        <f t="shared" si="1"/>
        <v>79213</v>
      </c>
      <c r="D24" s="29">
        <v>1164286</v>
      </c>
    </row>
    <row r="25" spans="1:4" x14ac:dyDescent="0.25">
      <c r="A25" s="28" t="s">
        <v>39</v>
      </c>
      <c r="B25" s="29">
        <v>9010</v>
      </c>
      <c r="C25" s="29">
        <f t="shared" si="1"/>
        <v>0</v>
      </c>
      <c r="D25" s="29">
        <v>9010</v>
      </c>
    </row>
    <row r="26" spans="1:4" x14ac:dyDescent="0.25">
      <c r="A26" s="26" t="s">
        <v>12</v>
      </c>
      <c r="B26" s="27">
        <f>SUBTOTAL(9,B27:B29)</f>
        <v>475601</v>
      </c>
      <c r="C26" s="27">
        <f t="shared" si="1"/>
        <v>81777</v>
      </c>
      <c r="D26" s="27">
        <f>SUBTOTAL(9,D27:D29)</f>
        <v>557378</v>
      </c>
    </row>
    <row r="27" spans="1:4" x14ac:dyDescent="0.25">
      <c r="A27" s="28" t="s">
        <v>40</v>
      </c>
      <c r="B27" s="29">
        <v>3000</v>
      </c>
      <c r="C27" s="29">
        <f t="shared" si="1"/>
        <v>0</v>
      </c>
      <c r="D27" s="29">
        <v>3000</v>
      </c>
    </row>
    <row r="28" spans="1:4" x14ac:dyDescent="0.25">
      <c r="A28" s="28" t="s">
        <v>41</v>
      </c>
      <c r="B28" s="29">
        <v>452601</v>
      </c>
      <c r="C28" s="29">
        <f t="shared" si="1"/>
        <v>41777</v>
      </c>
      <c r="D28" s="29">
        <v>494378</v>
      </c>
    </row>
    <row r="29" spans="1:4" x14ac:dyDescent="0.25">
      <c r="A29" s="28" t="s">
        <v>42</v>
      </c>
      <c r="B29" s="29">
        <v>20000</v>
      </c>
      <c r="C29" s="29">
        <f t="shared" si="1"/>
        <v>40000</v>
      </c>
      <c r="D29" s="29">
        <v>60000</v>
      </c>
    </row>
    <row r="30" spans="1:4" ht="20.100000000000001" customHeight="1" x14ac:dyDescent="0.25">
      <c r="A30" s="23" t="s">
        <v>35</v>
      </c>
      <c r="B30" s="24">
        <f>IFERROR(SUBTOTAL(9,B23:B29),0)</f>
        <v>2401537</v>
      </c>
      <c r="C30" s="25">
        <f t="shared" si="1"/>
        <v>263095</v>
      </c>
      <c r="D30" s="24">
        <f>IFERROR(SUBTOTAL(9,D23:D29),0)</f>
        <v>2664632</v>
      </c>
    </row>
    <row r="31" spans="1:4" x14ac:dyDescent="0.25">
      <c r="C31" s="11"/>
    </row>
    <row r="32" spans="1:4" x14ac:dyDescent="0.25">
      <c r="B32" s="21"/>
    </row>
    <row r="37" spans="1:4" s="22" customFormat="1" ht="24.95" customHeight="1" x14ac:dyDescent="0.3">
      <c r="A37" s="50" t="s">
        <v>43</v>
      </c>
      <c r="B37" s="50"/>
      <c r="C37" s="50"/>
      <c r="D37" s="50"/>
    </row>
    <row r="38" spans="1:4" ht="39.200000000000003" customHeight="1" x14ac:dyDescent="0.25">
      <c r="A38" s="10" t="s">
        <v>25</v>
      </c>
      <c r="B38" s="10" t="s">
        <v>26</v>
      </c>
      <c r="C38" s="10" t="s">
        <v>5</v>
      </c>
      <c r="D38" s="10" t="s">
        <v>44</v>
      </c>
    </row>
    <row r="39" spans="1:4" s="11" customFormat="1" ht="15.95" customHeight="1" x14ac:dyDescent="0.25">
      <c r="A39" s="12" t="s">
        <v>7</v>
      </c>
      <c r="B39" s="12">
        <f>COLUMN()</f>
        <v>2</v>
      </c>
      <c r="C39" s="12" t="str">
        <f>_xlfn.CONCAT(TEXT(COLUMN(),"@")," (",TEXT(D39,"@")," - ",TEXT(B39,"@"),")")</f>
        <v>3 (4 - 2)</v>
      </c>
      <c r="D39" s="12">
        <f>COLUMN()</f>
        <v>4</v>
      </c>
    </row>
    <row r="40" spans="1:4" ht="20.100000000000001" customHeight="1" x14ac:dyDescent="0.25">
      <c r="A40" s="23" t="s">
        <v>27</v>
      </c>
      <c r="B40" s="24">
        <f>IFERROR(SUBTOTAL(9,B42:B53),0)</f>
        <v>2403557</v>
      </c>
      <c r="C40" s="25">
        <f t="shared" ref="C40:C54" si="2">D40-B40</f>
        <v>161041</v>
      </c>
      <c r="D40" s="24">
        <f>IFERROR(SUBTOTAL(9,D42:D53),0)</f>
        <v>2564598</v>
      </c>
    </row>
    <row r="41" spans="1:4" x14ac:dyDescent="0.25">
      <c r="A41" s="26" t="s">
        <v>45</v>
      </c>
      <c r="B41" s="27">
        <f>SUBTOTAL(9,B42:B42)</f>
        <v>1698457</v>
      </c>
      <c r="C41" s="27">
        <f t="shared" si="2"/>
        <v>0</v>
      </c>
      <c r="D41" s="27">
        <f>SUBTOTAL(9,D42:D42)</f>
        <v>1698457</v>
      </c>
    </row>
    <row r="42" spans="1:4" x14ac:dyDescent="0.25">
      <c r="A42" s="28" t="s">
        <v>46</v>
      </c>
      <c r="B42" s="29">
        <v>1698457</v>
      </c>
      <c r="C42" s="29">
        <f t="shared" si="2"/>
        <v>0</v>
      </c>
      <c r="D42" s="29">
        <v>1698457</v>
      </c>
    </row>
    <row r="43" spans="1:4" x14ac:dyDescent="0.25">
      <c r="A43" s="26" t="s">
        <v>47</v>
      </c>
      <c r="B43" s="27">
        <f>SUBTOTAL(9,B44:B44)</f>
        <v>155100</v>
      </c>
      <c r="C43" s="27">
        <f t="shared" si="2"/>
        <v>0</v>
      </c>
      <c r="D43" s="27">
        <f>SUBTOTAL(9,D44:D44)</f>
        <v>155100</v>
      </c>
    </row>
    <row r="44" spans="1:4" x14ac:dyDescent="0.25">
      <c r="A44" s="28" t="s">
        <v>48</v>
      </c>
      <c r="B44" s="29">
        <v>155100</v>
      </c>
      <c r="C44" s="29">
        <f t="shared" si="2"/>
        <v>0</v>
      </c>
      <c r="D44" s="29">
        <v>155100</v>
      </c>
    </row>
    <row r="45" spans="1:4" x14ac:dyDescent="0.25">
      <c r="A45" s="26" t="s">
        <v>49</v>
      </c>
      <c r="B45" s="27">
        <f>SUBTOTAL(9,B46:B46)</f>
        <v>550000</v>
      </c>
      <c r="C45" s="27">
        <f t="shared" si="2"/>
        <v>0</v>
      </c>
      <c r="D45" s="27">
        <f>SUBTOTAL(9,D46:D46)</f>
        <v>550000</v>
      </c>
    </row>
    <row r="46" spans="1:4" x14ac:dyDescent="0.25">
      <c r="A46" s="28" t="s">
        <v>50</v>
      </c>
      <c r="B46" s="29">
        <v>550000</v>
      </c>
      <c r="C46" s="29">
        <f t="shared" si="2"/>
        <v>0</v>
      </c>
      <c r="D46" s="29">
        <v>550000</v>
      </c>
    </row>
    <row r="47" spans="1:4" x14ac:dyDescent="0.25">
      <c r="A47" s="26" t="s">
        <v>51</v>
      </c>
      <c r="B47" s="27">
        <f>SUBTOTAL(9,B48:B51)</f>
        <v>0</v>
      </c>
      <c r="C47" s="27">
        <f t="shared" si="2"/>
        <v>123041</v>
      </c>
      <c r="D47" s="27">
        <f>SUBTOTAL(9,D48:D51)</f>
        <v>123041</v>
      </c>
    </row>
    <row r="48" spans="1:4" x14ac:dyDescent="0.25">
      <c r="A48" s="28" t="s">
        <v>52</v>
      </c>
      <c r="B48" s="29">
        <v>0</v>
      </c>
      <c r="C48" s="29">
        <f t="shared" si="2"/>
        <v>2000</v>
      </c>
      <c r="D48" s="29">
        <v>2000</v>
      </c>
    </row>
    <row r="49" spans="1:4" x14ac:dyDescent="0.25">
      <c r="A49" s="28" t="s">
        <v>53</v>
      </c>
      <c r="B49" s="29">
        <v>0</v>
      </c>
      <c r="C49" s="29">
        <f t="shared" si="2"/>
        <v>72960</v>
      </c>
      <c r="D49" s="29">
        <v>72960</v>
      </c>
    </row>
    <row r="50" spans="1:4" x14ac:dyDescent="0.25">
      <c r="A50" s="28" t="s">
        <v>54</v>
      </c>
      <c r="B50" s="29">
        <v>0</v>
      </c>
      <c r="C50" s="29">
        <f t="shared" si="2"/>
        <v>7168</v>
      </c>
      <c r="D50" s="29">
        <v>7168</v>
      </c>
    </row>
    <row r="51" spans="1:4" x14ac:dyDescent="0.25">
      <c r="A51" s="28" t="s">
        <v>55</v>
      </c>
      <c r="B51" s="29">
        <v>0</v>
      </c>
      <c r="C51" s="29">
        <f t="shared" si="2"/>
        <v>40913</v>
      </c>
      <c r="D51" s="29">
        <v>40913</v>
      </c>
    </row>
    <row r="52" spans="1:4" x14ac:dyDescent="0.25">
      <c r="A52" s="26" t="s">
        <v>56</v>
      </c>
      <c r="B52" s="27">
        <f>SUBTOTAL(9,B53:B53)</f>
        <v>0</v>
      </c>
      <c r="C52" s="27">
        <f t="shared" si="2"/>
        <v>38000</v>
      </c>
      <c r="D52" s="27">
        <f>SUBTOTAL(9,D53:D53)</f>
        <v>38000</v>
      </c>
    </row>
    <row r="53" spans="1:4" x14ac:dyDescent="0.25">
      <c r="A53" s="28" t="s">
        <v>57</v>
      </c>
      <c r="B53" s="29">
        <v>0</v>
      </c>
      <c r="C53" s="29">
        <f t="shared" si="2"/>
        <v>38000</v>
      </c>
      <c r="D53" s="29">
        <v>38000</v>
      </c>
    </row>
    <row r="54" spans="1:4" ht="20.100000000000001" customHeight="1" x14ac:dyDescent="0.25">
      <c r="A54" s="23" t="s">
        <v>35</v>
      </c>
      <c r="B54" s="24">
        <f>IFERROR(SUBTOTAL(9,B42:B53),0)</f>
        <v>2403557</v>
      </c>
      <c r="C54" s="25">
        <f t="shared" si="2"/>
        <v>161041</v>
      </c>
      <c r="D54" s="24">
        <f>IFERROR(SUBTOTAL(9,D42:D53),0)</f>
        <v>2564598</v>
      </c>
    </row>
    <row r="55" spans="1:4" x14ac:dyDescent="0.25">
      <c r="A55" s="11"/>
      <c r="B55" s="11"/>
      <c r="C55" s="11"/>
      <c r="D55" s="11"/>
    </row>
    <row r="56" spans="1:4" x14ac:dyDescent="0.25">
      <c r="A56" s="11"/>
      <c r="B56" s="11"/>
      <c r="C56" s="11"/>
      <c r="D56" s="11"/>
    </row>
    <row r="57" spans="1:4" ht="39.200000000000003" customHeight="1" x14ac:dyDescent="0.25">
      <c r="A57" s="30" t="s">
        <v>25</v>
      </c>
      <c r="B57" s="10" t="s">
        <v>26</v>
      </c>
      <c r="C57" s="10" t="s">
        <v>5</v>
      </c>
      <c r="D57" s="10" t="s">
        <v>4</v>
      </c>
    </row>
    <row r="58" spans="1:4" s="11" customFormat="1" ht="15.95" customHeight="1" x14ac:dyDescent="0.25">
      <c r="A58" s="12" t="s">
        <v>7</v>
      </c>
      <c r="B58" s="12">
        <f>COLUMN()</f>
        <v>2</v>
      </c>
      <c r="C58" s="12" t="str">
        <f>_xlfn.CONCAT(TEXT(COLUMN(),"@")," (",TEXT(D58,"@")," - ",TEXT(B58,"@"),")")</f>
        <v>3 (4 - 2)</v>
      </c>
      <c r="D58" s="12">
        <f>COLUMN()</f>
        <v>4</v>
      </c>
    </row>
    <row r="59" spans="1:4" ht="20.100000000000001" customHeight="1" x14ac:dyDescent="0.25">
      <c r="A59" s="23" t="s">
        <v>36</v>
      </c>
      <c r="B59" s="24">
        <f>IFERROR(SUBTOTAL(9,B61:B70),0)</f>
        <v>2401537</v>
      </c>
      <c r="C59" s="24">
        <f>D71-B71</f>
        <v>263095</v>
      </c>
      <c r="D59" s="24">
        <f>IFERROR(SUBTOTAL(9,D61:D70),0)</f>
        <v>2664632</v>
      </c>
    </row>
    <row r="60" spans="1:4" x14ac:dyDescent="0.25">
      <c r="A60" s="26" t="s">
        <v>45</v>
      </c>
      <c r="B60" s="27">
        <f>SUBTOTAL(9,B61:B61)</f>
        <v>1698457</v>
      </c>
      <c r="C60" s="27">
        <f t="shared" ref="C60:C71" si="3">D60-B60</f>
        <v>0</v>
      </c>
      <c r="D60" s="27">
        <f>SUBTOTAL(9,D61:D61)</f>
        <v>1698457</v>
      </c>
    </row>
    <row r="61" spans="1:4" x14ac:dyDescent="0.25">
      <c r="A61" s="28" t="s">
        <v>46</v>
      </c>
      <c r="B61" s="29">
        <v>1698457</v>
      </c>
      <c r="C61" s="29">
        <f t="shared" si="3"/>
        <v>0</v>
      </c>
      <c r="D61" s="29">
        <v>1698457</v>
      </c>
    </row>
    <row r="62" spans="1:4" x14ac:dyDescent="0.25">
      <c r="A62" s="26" t="s">
        <v>47</v>
      </c>
      <c r="B62" s="27">
        <f>SUBTOTAL(9,B63:B63)</f>
        <v>158870</v>
      </c>
      <c r="C62" s="27">
        <f t="shared" si="3"/>
        <v>54130</v>
      </c>
      <c r="D62" s="27">
        <f>SUBTOTAL(9,D63:D63)</f>
        <v>213000</v>
      </c>
    </row>
    <row r="63" spans="1:4" x14ac:dyDescent="0.25">
      <c r="A63" s="28" t="s">
        <v>48</v>
      </c>
      <c r="B63" s="29">
        <v>158870</v>
      </c>
      <c r="C63" s="29">
        <f t="shared" si="3"/>
        <v>54130</v>
      </c>
      <c r="D63" s="29">
        <v>213000</v>
      </c>
    </row>
    <row r="64" spans="1:4" x14ac:dyDescent="0.25">
      <c r="A64" s="26" t="s">
        <v>49</v>
      </c>
      <c r="B64" s="27">
        <f>SUBTOTAL(9,B65:B65)</f>
        <v>544210</v>
      </c>
      <c r="C64" s="27">
        <f t="shared" si="3"/>
        <v>86005</v>
      </c>
      <c r="D64" s="27">
        <f>SUBTOTAL(9,D65:D65)</f>
        <v>630215</v>
      </c>
    </row>
    <row r="65" spans="1:4" x14ac:dyDescent="0.25">
      <c r="A65" s="28" t="s">
        <v>50</v>
      </c>
      <c r="B65" s="29">
        <v>544210</v>
      </c>
      <c r="C65" s="29">
        <f t="shared" si="3"/>
        <v>86005</v>
      </c>
      <c r="D65" s="29">
        <v>630215</v>
      </c>
    </row>
    <row r="66" spans="1:4" x14ac:dyDescent="0.25">
      <c r="A66" s="26" t="s">
        <v>51</v>
      </c>
      <c r="B66" s="27">
        <f>SUBTOTAL(9,B67:B68)</f>
        <v>0</v>
      </c>
      <c r="C66" s="27">
        <f t="shared" si="3"/>
        <v>74960</v>
      </c>
      <c r="D66" s="27">
        <f>SUBTOTAL(9,D67:D68)</f>
        <v>74960</v>
      </c>
    </row>
    <row r="67" spans="1:4" x14ac:dyDescent="0.25">
      <c r="A67" s="28" t="s">
        <v>52</v>
      </c>
      <c r="B67" s="29">
        <v>0</v>
      </c>
      <c r="C67" s="29">
        <f t="shared" si="3"/>
        <v>2000</v>
      </c>
      <c r="D67" s="29">
        <v>2000</v>
      </c>
    </row>
    <row r="68" spans="1:4" x14ac:dyDescent="0.25">
      <c r="A68" s="28" t="s">
        <v>53</v>
      </c>
      <c r="B68" s="29">
        <v>0</v>
      </c>
      <c r="C68" s="29">
        <f t="shared" si="3"/>
        <v>72960</v>
      </c>
      <c r="D68" s="29">
        <v>72960</v>
      </c>
    </row>
    <row r="69" spans="1:4" x14ac:dyDescent="0.25">
      <c r="A69" s="26" t="s">
        <v>56</v>
      </c>
      <c r="B69" s="27">
        <f>SUBTOTAL(9,B70:B70)</f>
        <v>0</v>
      </c>
      <c r="C69" s="27">
        <f t="shared" si="3"/>
        <v>48000</v>
      </c>
      <c r="D69" s="27">
        <f>SUBTOTAL(9,D70:D70)</f>
        <v>48000</v>
      </c>
    </row>
    <row r="70" spans="1:4" x14ac:dyDescent="0.25">
      <c r="A70" s="28" t="s">
        <v>57</v>
      </c>
      <c r="B70" s="29">
        <v>0</v>
      </c>
      <c r="C70" s="29">
        <f t="shared" si="3"/>
        <v>48000</v>
      </c>
      <c r="D70" s="29">
        <v>48000</v>
      </c>
    </row>
    <row r="71" spans="1:4" ht="20.100000000000001" customHeight="1" x14ac:dyDescent="0.25">
      <c r="A71" s="23" t="s">
        <v>35</v>
      </c>
      <c r="B71" s="24">
        <f>IFERROR(SUBTOTAL(9,B61:B70),0)</f>
        <v>2401537</v>
      </c>
      <c r="C71" s="25">
        <f t="shared" si="3"/>
        <v>263095</v>
      </c>
      <c r="D71" s="24">
        <f>IFERROR(SUBTOTAL(9,D61:D70),0)</f>
        <v>2664632</v>
      </c>
    </row>
    <row r="72" spans="1:4" x14ac:dyDescent="0.25">
      <c r="C72" s="11"/>
    </row>
    <row r="73" spans="1:4" x14ac:dyDescent="0.25">
      <c r="B73" s="21"/>
    </row>
    <row r="78" spans="1:4" s="22" customFormat="1" ht="24.95" customHeight="1" x14ac:dyDescent="0.3">
      <c r="A78" s="50" t="s">
        <v>58</v>
      </c>
      <c r="B78" s="50"/>
      <c r="C78" s="50"/>
      <c r="D78" s="50"/>
    </row>
    <row r="79" spans="1:4" ht="39.200000000000003" customHeight="1" x14ac:dyDescent="0.25">
      <c r="A79" s="10" t="s">
        <v>25</v>
      </c>
      <c r="B79" s="10" t="s">
        <v>26</v>
      </c>
      <c r="C79" s="10" t="s">
        <v>5</v>
      </c>
      <c r="D79" s="10" t="s">
        <v>4</v>
      </c>
    </row>
    <row r="80" spans="1:4" s="11" customFormat="1" ht="15.95" customHeight="1" x14ac:dyDescent="0.25">
      <c r="A80" s="12" t="s">
        <v>7</v>
      </c>
      <c r="B80" s="12">
        <f>COLUMN()</f>
        <v>2</v>
      </c>
      <c r="C80" s="12" t="str">
        <f>_xlfn.CONCAT(TEXT(COLUMN(),"@")," (",TEXT(D80,"@")," - ",TEXT(B80,"@"),")")</f>
        <v>3 (4 - 2)</v>
      </c>
      <c r="D80" s="12">
        <f>COLUMN()</f>
        <v>4</v>
      </c>
    </row>
    <row r="81" spans="1:4" ht="20.100000000000001" customHeight="1" x14ac:dyDescent="0.25">
      <c r="A81" s="23" t="s">
        <v>36</v>
      </c>
      <c r="B81" s="24">
        <f>IFERROR(SUBTOTAL(9,B83:B83),0)</f>
        <v>2401537</v>
      </c>
      <c r="C81" s="25">
        <f>D81-B81</f>
        <v>263095</v>
      </c>
      <c r="D81" s="24">
        <f>IFERROR(SUBTOTAL(9,D83:D83),0)</f>
        <v>2664632</v>
      </c>
    </row>
    <row r="82" spans="1:4" x14ac:dyDescent="0.25">
      <c r="A82" s="26" t="s">
        <v>59</v>
      </c>
      <c r="B82" s="27">
        <f>SUBTOTAL(9,B83:B83)</f>
        <v>2401537</v>
      </c>
      <c r="C82" s="27">
        <f>D82-B82</f>
        <v>263095</v>
      </c>
      <c r="D82" s="27">
        <f>SUBTOTAL(9,D83:D83)</f>
        <v>2664632</v>
      </c>
    </row>
    <row r="83" spans="1:4" x14ac:dyDescent="0.25">
      <c r="A83" s="28" t="s">
        <v>108</v>
      </c>
      <c r="B83" s="29">
        <v>2401537</v>
      </c>
      <c r="C83" s="29">
        <f>D83-B83</f>
        <v>263095</v>
      </c>
      <c r="D83" s="29">
        <v>2664632</v>
      </c>
    </row>
    <row r="84" spans="1:4" ht="20.100000000000001" customHeight="1" x14ac:dyDescent="0.25">
      <c r="A84" s="23" t="s">
        <v>35</v>
      </c>
      <c r="B84" s="24">
        <f>IFERROR(SUBTOTAL(9,B83:B83),0)</f>
        <v>2401537</v>
      </c>
      <c r="C84" s="25">
        <f>D84-B84</f>
        <v>263095</v>
      </c>
      <c r="D84" s="24">
        <f>IFERROR(SUBTOTAL(9,D83:D83),0)</f>
        <v>2664632</v>
      </c>
    </row>
    <row r="85" spans="1:4" x14ac:dyDescent="0.25">
      <c r="A85" s="11"/>
      <c r="B85" s="11"/>
      <c r="C85" s="11"/>
      <c r="D85" s="11"/>
    </row>
    <row r="86" spans="1:4" x14ac:dyDescent="0.25">
      <c r="A86" s="11"/>
      <c r="B86" s="11"/>
      <c r="C86" s="11"/>
      <c r="D86" s="11"/>
    </row>
    <row r="87" spans="1:4" x14ac:dyDescent="0.25">
      <c r="B87" s="21"/>
    </row>
  </sheetData>
  <mergeCells count="5">
    <mergeCell ref="A3:D3"/>
    <mergeCell ref="A1:D1"/>
    <mergeCell ref="A2:D2"/>
    <mergeCell ref="A37:D37"/>
    <mergeCell ref="A78:D78"/>
  </mergeCells>
  <pageMargins left="0.39370078740157499" right="0.39370078740157499" top="0.39370078740157499" bottom="0.511811023622047" header="0" footer="0.31496062992126"/>
  <pageSetup paperSize="9" scale="71" fitToHeight="0" orientation="portrait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zoomScaleNormal="100" workbookViewId="0">
      <pane ySplit="5" topLeftCell="A6" activePane="bottomLeft" state="frozen"/>
      <selection pane="bottomLeft" activeCell="A15" sqref="A15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</cols>
  <sheetData>
    <row r="1" spans="1:4" s="6" customFormat="1" ht="30" customHeight="1" x14ac:dyDescent="0.25">
      <c r="A1" s="50" t="s">
        <v>1</v>
      </c>
      <c r="B1" s="50"/>
      <c r="C1" s="50"/>
      <c r="D1" s="50"/>
    </row>
    <row r="2" spans="1:4" s="6" customFormat="1" ht="30" customHeight="1" x14ac:dyDescent="0.25">
      <c r="A2" s="50" t="s">
        <v>61</v>
      </c>
      <c r="B2" s="50"/>
      <c r="C2" s="50"/>
      <c r="D2" s="50"/>
    </row>
    <row r="3" spans="1:4" s="22" customFormat="1" ht="24.95" customHeight="1" x14ac:dyDescent="0.3">
      <c r="A3" s="50" t="s">
        <v>62</v>
      </c>
      <c r="B3" s="50"/>
      <c r="C3" s="50"/>
      <c r="D3" s="50"/>
    </row>
    <row r="4" spans="1:4" ht="39.200000000000003" customHeight="1" x14ac:dyDescent="0.25">
      <c r="A4" s="10" t="s">
        <v>25</v>
      </c>
      <c r="B4" s="10" t="s">
        <v>26</v>
      </c>
      <c r="C4" s="10" t="s">
        <v>5</v>
      </c>
      <c r="D4" s="10" t="s">
        <v>4</v>
      </c>
    </row>
    <row r="5" spans="1:4" s="11" customFormat="1" ht="15.95" customHeight="1" x14ac:dyDescent="0.25">
      <c r="A5" s="12" t="s">
        <v>7</v>
      </c>
      <c r="B5" s="12">
        <f>COLUMN()</f>
        <v>2</v>
      </c>
      <c r="C5" s="12" t="str">
        <f>_xlfn.CONCAT(TEXT(COLUMN(),"@")," (",TEXT(D5,"@")," - ",TEXT(B5,"@"),")")</f>
        <v>3 (4 - 2)</v>
      </c>
      <c r="D5" s="12">
        <f>COLUMN()</f>
        <v>4</v>
      </c>
    </row>
    <row r="6" spans="1:4" ht="20.100000000000001" customHeight="1" x14ac:dyDescent="0.25">
      <c r="A6" s="23" t="s">
        <v>63</v>
      </c>
      <c r="B6" s="24">
        <f>IFERROR(SUBTOTAL(9,#REF!),0)</f>
        <v>0</v>
      </c>
      <c r="C6" s="25">
        <f>D6-B6</f>
        <v>0</v>
      </c>
      <c r="D6" s="24">
        <f>IFERROR(SUBTOTAL(9,#REF!),0)</f>
        <v>0</v>
      </c>
    </row>
    <row r="7" spans="1:4" ht="20.100000000000001" customHeight="1" x14ac:dyDescent="0.25">
      <c r="A7" s="23" t="s">
        <v>35</v>
      </c>
      <c r="B7" s="24">
        <f>IFERROR(SUBTOTAL(9,#REF!),0)</f>
        <v>0</v>
      </c>
      <c r="C7" s="25">
        <f>D7-B7</f>
        <v>0</v>
      </c>
      <c r="D7" s="24">
        <f>IFERROR(SUBTOTAL(9,#REF!),0)</f>
        <v>0</v>
      </c>
    </row>
    <row r="8" spans="1:4" x14ac:dyDescent="0.25">
      <c r="A8" s="11"/>
      <c r="B8" s="11"/>
      <c r="C8" s="11"/>
      <c r="D8" s="11"/>
    </row>
    <row r="9" spans="1:4" x14ac:dyDescent="0.25">
      <c r="A9" s="11"/>
      <c r="B9" s="11"/>
      <c r="C9" s="11"/>
      <c r="D9" s="11"/>
    </row>
    <row r="10" spans="1:4" ht="39.200000000000003" customHeight="1" x14ac:dyDescent="0.25">
      <c r="A10" s="30" t="s">
        <v>25</v>
      </c>
      <c r="B10" s="10" t="s">
        <v>26</v>
      </c>
      <c r="C10" s="10" t="s">
        <v>5</v>
      </c>
      <c r="D10" s="10" t="s">
        <v>4</v>
      </c>
    </row>
    <row r="11" spans="1:4" s="11" customFormat="1" ht="15.95" customHeight="1" x14ac:dyDescent="0.25">
      <c r="A11" s="12" t="s">
        <v>7</v>
      </c>
      <c r="B11" s="12">
        <f>COLUMN()</f>
        <v>2</v>
      </c>
      <c r="C11" s="12" t="str">
        <f>_xlfn.CONCAT(TEXT(COLUMN(),"@")," (",TEXT(D11,"@")," - ",TEXT(B11,"@"),")")</f>
        <v>3 (4 - 2)</v>
      </c>
      <c r="D11" s="12">
        <f>COLUMN()</f>
        <v>4</v>
      </c>
    </row>
    <row r="12" spans="1:4" ht="20.100000000000001" customHeight="1" x14ac:dyDescent="0.25">
      <c r="A12" s="23" t="s">
        <v>64</v>
      </c>
      <c r="B12" s="24">
        <f>IFERROR(SUBTOTAL(9,#REF!),0)</f>
        <v>0</v>
      </c>
      <c r="C12" s="24">
        <f>D13-B13</f>
        <v>0</v>
      </c>
      <c r="D12" s="24">
        <f>IFERROR(SUBTOTAL(9,#REF!),0)</f>
        <v>0</v>
      </c>
    </row>
    <row r="13" spans="1:4" ht="20.100000000000001" customHeight="1" x14ac:dyDescent="0.25">
      <c r="A13" s="23" t="s">
        <v>35</v>
      </c>
      <c r="B13" s="24">
        <f>IFERROR(SUBTOTAL(9,#REF!),0)</f>
        <v>0</v>
      </c>
      <c r="C13" s="25">
        <f>D13-B13</f>
        <v>0</v>
      </c>
      <c r="D13" s="24">
        <f>IFERROR(SUBTOTAL(9,#REF!),0)</f>
        <v>0</v>
      </c>
    </row>
    <row r="14" spans="1:4" x14ac:dyDescent="0.25">
      <c r="C14" s="11"/>
    </row>
    <row r="15" spans="1:4" x14ac:dyDescent="0.25">
      <c r="B15" s="21"/>
    </row>
    <row r="20" spans="1:4" s="22" customFormat="1" ht="24.95" customHeight="1" x14ac:dyDescent="0.3">
      <c r="A20" s="50" t="s">
        <v>65</v>
      </c>
      <c r="B20" s="50"/>
      <c r="C20" s="50"/>
      <c r="D20" s="50"/>
    </row>
    <row r="21" spans="1:4" ht="39.200000000000003" customHeight="1" x14ac:dyDescent="0.25">
      <c r="A21" s="10" t="s">
        <v>25</v>
      </c>
      <c r="B21" s="10" t="s">
        <v>4</v>
      </c>
      <c r="C21" s="10" t="s">
        <v>5</v>
      </c>
      <c r="D21" s="10" t="s">
        <v>6</v>
      </c>
    </row>
    <row r="22" spans="1:4" s="11" customFormat="1" ht="15.95" customHeight="1" x14ac:dyDescent="0.25">
      <c r="A22" s="12" t="s">
        <v>7</v>
      </c>
      <c r="B22" s="12">
        <f>COLUMN()</f>
        <v>2</v>
      </c>
      <c r="C22" s="12" t="str">
        <f>_xlfn.CONCAT(TEXT(COLUMN(),"@")," (",TEXT(D22,"@")," - ",TEXT(B22,"@"),")")</f>
        <v>3 (4 - 2)</v>
      </c>
      <c r="D22" s="12">
        <f>COLUMN()</f>
        <v>4</v>
      </c>
    </row>
    <row r="23" spans="1:4" ht="20.100000000000001" customHeight="1" x14ac:dyDescent="0.25">
      <c r="A23" s="23" t="s">
        <v>63</v>
      </c>
      <c r="B23" s="24">
        <f>IFERROR(SUBTOTAL(9,#REF!),0)</f>
        <v>0</v>
      </c>
      <c r="C23" s="25">
        <f>D23-B23</f>
        <v>0</v>
      </c>
      <c r="D23" s="24">
        <f>IFERROR(SUBTOTAL(9,#REF!),0)</f>
        <v>0</v>
      </c>
    </row>
    <row r="24" spans="1:4" ht="20.100000000000001" customHeight="1" x14ac:dyDescent="0.25">
      <c r="A24" s="23" t="s">
        <v>35</v>
      </c>
      <c r="B24" s="24">
        <f>IFERROR(SUBTOTAL(9,#REF!),0)</f>
        <v>0</v>
      </c>
      <c r="C24" s="25">
        <f>D24-B24</f>
        <v>0</v>
      </c>
      <c r="D24" s="24">
        <f>IFERROR(SUBTOTAL(9,#REF!),0)</f>
        <v>0</v>
      </c>
    </row>
    <row r="25" spans="1:4" x14ac:dyDescent="0.25">
      <c r="A25" s="11"/>
      <c r="B25" s="11"/>
      <c r="C25" s="11"/>
      <c r="D25" s="11"/>
    </row>
    <row r="26" spans="1:4" x14ac:dyDescent="0.25">
      <c r="A26" s="11"/>
      <c r="B26" s="11"/>
      <c r="C26" s="11"/>
      <c r="D26" s="11"/>
    </row>
    <row r="27" spans="1:4" ht="39.200000000000003" customHeight="1" x14ac:dyDescent="0.25">
      <c r="A27" s="30" t="s">
        <v>25</v>
      </c>
      <c r="B27" s="10" t="s">
        <v>26</v>
      </c>
      <c r="C27" s="10" t="s">
        <v>5</v>
      </c>
      <c r="D27" s="10" t="s">
        <v>4</v>
      </c>
    </row>
    <row r="28" spans="1:4" s="11" customFormat="1" ht="15.95" customHeight="1" x14ac:dyDescent="0.25">
      <c r="A28" s="12" t="s">
        <v>7</v>
      </c>
      <c r="B28" s="12">
        <f>COLUMN()</f>
        <v>2</v>
      </c>
      <c r="C28" s="12" t="str">
        <f>_xlfn.CONCAT(TEXT(COLUMN(),"@")," (",TEXT(D28,"@")," - ",TEXT(B28,"@"),")")</f>
        <v>3 (4 - 2)</v>
      </c>
      <c r="D28" s="12">
        <f>COLUMN()</f>
        <v>4</v>
      </c>
    </row>
    <row r="29" spans="1:4" ht="20.100000000000001" customHeight="1" x14ac:dyDescent="0.25">
      <c r="A29" s="23" t="s">
        <v>64</v>
      </c>
      <c r="B29" s="24">
        <f>IFERROR(SUBTOTAL(9,#REF!),0)</f>
        <v>0</v>
      </c>
      <c r="C29" s="24">
        <f>D30-B30</f>
        <v>0</v>
      </c>
      <c r="D29" s="24">
        <f>IFERROR(SUBTOTAL(9,#REF!),0)</f>
        <v>0</v>
      </c>
    </row>
    <row r="30" spans="1:4" ht="20.100000000000001" customHeight="1" x14ac:dyDescent="0.25">
      <c r="A30" s="23" t="s">
        <v>35</v>
      </c>
      <c r="B30" s="24">
        <f>IFERROR(SUBTOTAL(9,#REF!),0)</f>
        <v>0</v>
      </c>
      <c r="C30" s="25">
        <f>D30-B30</f>
        <v>0</v>
      </c>
      <c r="D30" s="24">
        <f>IFERROR(SUBTOTAL(9,#REF!),0)</f>
        <v>0</v>
      </c>
    </row>
    <row r="31" spans="1:4" x14ac:dyDescent="0.25">
      <c r="C31" s="11"/>
    </row>
    <row r="32" spans="1:4" x14ac:dyDescent="0.25">
      <c r="B32" s="21"/>
    </row>
  </sheetData>
  <mergeCells count="4">
    <mergeCell ref="A3:D3"/>
    <mergeCell ref="A2:D2"/>
    <mergeCell ref="A1:D1"/>
    <mergeCell ref="A20:D20"/>
  </mergeCells>
  <pageMargins left="0.39370078740157499" right="0.39370078740157499" top="0.39370078740157499" bottom="0.511811023622047" header="0" footer="0.31496062992126"/>
  <pageSetup paperSize="9" scale="10" fitToHeight="0" orientation="portrait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83"/>
  <sheetViews>
    <sheetView zoomScaleNormal="100" workbookViewId="0">
      <pane ySplit="4" topLeftCell="A71" activePane="bottomLeft" state="frozen"/>
      <selection pane="bottomLeft" activeCell="A15" sqref="A15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</cols>
  <sheetData>
    <row r="1" spans="1:4" s="22" customFormat="1" ht="24.95" customHeight="1" x14ac:dyDescent="0.3">
      <c r="A1" s="50" t="s">
        <v>66</v>
      </c>
      <c r="B1" s="50"/>
      <c r="C1" s="50"/>
      <c r="D1" s="50"/>
    </row>
    <row r="2" spans="1:4" s="7" customFormat="1" ht="24.95" customHeight="1" x14ac:dyDescent="0.25">
      <c r="A2" s="8" t="s">
        <v>67</v>
      </c>
      <c r="B2" s="9"/>
      <c r="C2" s="9"/>
      <c r="D2" s="9"/>
    </row>
    <row r="3" spans="1:4" ht="39.200000000000003" customHeight="1" x14ac:dyDescent="0.25">
      <c r="A3" s="10" t="s">
        <v>25</v>
      </c>
      <c r="B3" s="10" t="s">
        <v>26</v>
      </c>
      <c r="C3" s="10" t="s">
        <v>5</v>
      </c>
      <c r="D3" s="10" t="s">
        <v>4</v>
      </c>
    </row>
    <row r="4" spans="1:4" s="11" customFormat="1" ht="15.95" customHeight="1" x14ac:dyDescent="0.25">
      <c r="A4" s="12" t="s">
        <v>7</v>
      </c>
      <c r="B4" s="12">
        <f>COLUMN()</f>
        <v>2</v>
      </c>
      <c r="C4" s="12" t="str">
        <f>_xlfn.CONCAT(TEXT(COLUMN(),"@")," (",TEXT(D4,"@")," - ",TEXT(B4,"@"),")")</f>
        <v>3 (4 - 2)</v>
      </c>
      <c r="D4" s="12">
        <f>COLUMN()</f>
        <v>4</v>
      </c>
    </row>
    <row r="5" spans="1:4" ht="20.100000000000001" customHeight="1" x14ac:dyDescent="0.25">
      <c r="A5" s="23" t="s">
        <v>68</v>
      </c>
      <c r="B5" s="24">
        <f>IFERROR(SUBTOTAL(9,B7:B7),0)</f>
        <v>2403557</v>
      </c>
      <c r="C5" s="25">
        <f>D5-B5</f>
        <v>161041</v>
      </c>
      <c r="D5" s="24">
        <f>IFERROR(SUBTOTAL(9,D7:D7),0)</f>
        <v>2564598</v>
      </c>
    </row>
    <row r="6" spans="1:4" x14ac:dyDescent="0.25">
      <c r="A6" s="26" t="s">
        <v>59</v>
      </c>
      <c r="B6" s="27">
        <f>SUBTOTAL(9,B7:B7)</f>
        <v>2403557</v>
      </c>
      <c r="C6" s="27">
        <f>D6-B6</f>
        <v>161041</v>
      </c>
      <c r="D6" s="27">
        <f>SUBTOTAL(9,D7:D7)</f>
        <v>2564598</v>
      </c>
    </row>
    <row r="7" spans="1:4" x14ac:dyDescent="0.25">
      <c r="A7" s="28" t="s">
        <v>60</v>
      </c>
      <c r="B7" s="29">
        <v>2403557</v>
      </c>
      <c r="C7" s="29">
        <f>D7-B7</f>
        <v>161041</v>
      </c>
      <c r="D7" s="29">
        <v>2564598</v>
      </c>
    </row>
    <row r="8" spans="1:4" ht="20.100000000000001" customHeight="1" x14ac:dyDescent="0.25">
      <c r="A8" s="23" t="s">
        <v>35</v>
      </c>
      <c r="B8" s="24">
        <f>IFERROR(SUBTOTAL(9,B7:B7),0)</f>
        <v>2403557</v>
      </c>
      <c r="C8" s="25">
        <f>D8-B8</f>
        <v>161041</v>
      </c>
      <c r="D8" s="24">
        <f>IFERROR(SUBTOTAL(9,D7:D7),0)</f>
        <v>2564598</v>
      </c>
    </row>
    <row r="9" spans="1:4" x14ac:dyDescent="0.25">
      <c r="A9" s="11"/>
      <c r="B9" s="11"/>
      <c r="C9" s="11"/>
      <c r="D9" s="11"/>
    </row>
    <row r="10" spans="1:4" x14ac:dyDescent="0.25">
      <c r="A10" s="11"/>
      <c r="B10" s="11"/>
      <c r="C10" s="11"/>
      <c r="D10" s="11"/>
    </row>
    <row r="11" spans="1:4" s="7" customFormat="1" ht="24.95" customHeight="1" x14ac:dyDescent="0.25">
      <c r="A11" s="8" t="s">
        <v>69</v>
      </c>
      <c r="B11" s="9"/>
      <c r="C11" s="9"/>
      <c r="D11" s="9"/>
    </row>
    <row r="12" spans="1:4" ht="39.200000000000003" customHeight="1" x14ac:dyDescent="0.25">
      <c r="A12" s="30" t="s">
        <v>25</v>
      </c>
      <c r="B12" s="10" t="s">
        <v>26</v>
      </c>
      <c r="C12" s="10" t="s">
        <v>5</v>
      </c>
      <c r="D12" s="10" t="s">
        <v>4</v>
      </c>
    </row>
    <row r="13" spans="1:4" s="11" customFormat="1" ht="15.95" customHeight="1" x14ac:dyDescent="0.25">
      <c r="A13" s="12" t="s">
        <v>7</v>
      </c>
      <c r="B13" s="12">
        <f>COLUMN()</f>
        <v>2</v>
      </c>
      <c r="C13" s="12" t="str">
        <f>_xlfn.CONCAT(TEXT(COLUMN(),"@")," (",TEXT(D13,"@")," - ",TEXT(B13,"@"),")")</f>
        <v>3 (4 - 2)</v>
      </c>
      <c r="D13" s="12">
        <f>COLUMN()</f>
        <v>4</v>
      </c>
    </row>
    <row r="14" spans="1:4" ht="20.100000000000001" customHeight="1" x14ac:dyDescent="0.25">
      <c r="A14" s="23" t="s">
        <v>70</v>
      </c>
      <c r="B14" s="24">
        <f>IFERROR(SUBTOTAL(9,B16:B16),0)</f>
        <v>2401537</v>
      </c>
      <c r="C14" s="24">
        <f>D17-B17</f>
        <v>263095</v>
      </c>
      <c r="D14" s="24">
        <f>IFERROR(SUBTOTAL(9,D16:D16),0)</f>
        <v>2664632</v>
      </c>
    </row>
    <row r="15" spans="1:4" x14ac:dyDescent="0.25">
      <c r="A15" s="26" t="s">
        <v>59</v>
      </c>
      <c r="B15" s="27">
        <f>SUBTOTAL(9,B16:B16)</f>
        <v>2401537</v>
      </c>
      <c r="C15" s="27">
        <f>D15-B15</f>
        <v>263095</v>
      </c>
      <c r="D15" s="27">
        <f>SUBTOTAL(9,D16:D16)</f>
        <v>2664632</v>
      </c>
    </row>
    <row r="16" spans="1:4" x14ac:dyDescent="0.25">
      <c r="A16" s="28" t="s">
        <v>60</v>
      </c>
      <c r="B16" s="29">
        <v>2401537</v>
      </c>
      <c r="C16" s="29">
        <f>D16-B16</f>
        <v>263095</v>
      </c>
      <c r="D16" s="29">
        <v>2664632</v>
      </c>
    </row>
    <row r="17" spans="1:4" ht="20.100000000000001" customHeight="1" x14ac:dyDescent="0.25">
      <c r="A17" s="23" t="s">
        <v>35</v>
      </c>
      <c r="B17" s="24">
        <f>IFERROR(SUBTOTAL(9,B16:B16),0)</f>
        <v>2401537</v>
      </c>
      <c r="C17" s="25">
        <f>D17-B17</f>
        <v>263095</v>
      </c>
      <c r="D17" s="24">
        <f>IFERROR(SUBTOTAL(9,D16:D16),0)</f>
        <v>2664632</v>
      </c>
    </row>
    <row r="18" spans="1:4" x14ac:dyDescent="0.25">
      <c r="C18" s="11"/>
    </row>
    <row r="19" spans="1:4" x14ac:dyDescent="0.25">
      <c r="B19" s="21"/>
    </row>
    <row r="24" spans="1:4" s="6" customFormat="1" ht="30" customHeight="1" x14ac:dyDescent="0.25">
      <c r="A24" s="50" t="s">
        <v>71</v>
      </c>
      <c r="B24" s="50"/>
      <c r="C24" s="50"/>
      <c r="D24" s="50"/>
    </row>
    <row r="25" spans="1:4" ht="39.200000000000003" customHeight="1" x14ac:dyDescent="0.25">
      <c r="A25" s="10" t="s">
        <v>25</v>
      </c>
      <c r="B25" s="10" t="s">
        <v>26</v>
      </c>
      <c r="C25" s="10" t="s">
        <v>5</v>
      </c>
      <c r="D25" s="10" t="s">
        <v>4</v>
      </c>
    </row>
    <row r="26" spans="1:4" s="11" customFormat="1" ht="15.95" customHeight="1" x14ac:dyDescent="0.25">
      <c r="A26" s="12" t="s">
        <v>7</v>
      </c>
      <c r="B26" s="12">
        <f>COLUMN()</f>
        <v>2</v>
      </c>
      <c r="C26" s="12" t="str">
        <f>_xlfn.CONCAT(TEXT(COLUMN(),"@")," (",TEXT(D26,"@")," - ",TEXT(B26,"@"),")")</f>
        <v>3 (4 - 2)</v>
      </c>
      <c r="D26" s="12">
        <f>COLUMN()</f>
        <v>4</v>
      </c>
    </row>
    <row r="27" spans="1:4" x14ac:dyDescent="0.25">
      <c r="A27" s="26" t="s">
        <v>59</v>
      </c>
      <c r="B27" s="27">
        <f>SUBTOTAL(9,B41:B79)</f>
        <v>2401537</v>
      </c>
      <c r="C27" s="27">
        <f>D27-B27</f>
        <v>263095</v>
      </c>
      <c r="D27" s="27">
        <f>SUBTOTAL(9,D41:D79)</f>
        <v>2664632</v>
      </c>
    </row>
    <row r="28" spans="1:4" x14ac:dyDescent="0.25">
      <c r="A28" s="31" t="s">
        <v>60</v>
      </c>
      <c r="B28" s="32">
        <f>SUBTOTAL(9,B41:B79)</f>
        <v>2401537</v>
      </c>
      <c r="C28" s="32">
        <f>D28-B28</f>
        <v>263095</v>
      </c>
      <c r="D28" s="32">
        <f>SUBTOTAL(9,D41:D79)</f>
        <v>2664632</v>
      </c>
    </row>
    <row r="29" spans="1:4" x14ac:dyDescent="0.25">
      <c r="A29" s="33" t="s">
        <v>72</v>
      </c>
      <c r="B29" s="34"/>
      <c r="C29" s="34"/>
      <c r="D29" s="34"/>
    </row>
    <row r="30" spans="1:4" x14ac:dyDescent="0.25">
      <c r="A30" s="35" t="s">
        <v>73</v>
      </c>
      <c r="B30" s="36" t="s">
        <v>74</v>
      </c>
      <c r="C30" s="37">
        <f t="shared" ref="C30:C61" si="0">D30-B30</f>
        <v>0</v>
      </c>
      <c r="D30" s="38" t="s">
        <v>74</v>
      </c>
    </row>
    <row r="31" spans="1:4" x14ac:dyDescent="0.25">
      <c r="A31" s="35" t="s">
        <v>75</v>
      </c>
      <c r="B31" s="36" t="s">
        <v>76</v>
      </c>
      <c r="C31" s="37">
        <f t="shared" si="0"/>
        <v>54130</v>
      </c>
      <c r="D31" s="38" t="s">
        <v>77</v>
      </c>
    </row>
    <row r="32" spans="1:4" x14ac:dyDescent="0.25">
      <c r="A32" s="35" t="s">
        <v>78</v>
      </c>
      <c r="B32" s="36" t="s">
        <v>79</v>
      </c>
      <c r="C32" s="37">
        <f t="shared" si="0"/>
        <v>86005</v>
      </c>
      <c r="D32" s="38" t="s">
        <v>80</v>
      </c>
    </row>
    <row r="33" spans="1:4" x14ac:dyDescent="0.25">
      <c r="A33" s="35" t="s">
        <v>81</v>
      </c>
      <c r="B33" s="36" t="s">
        <v>82</v>
      </c>
      <c r="C33" s="37">
        <f t="shared" si="0"/>
        <v>2000</v>
      </c>
      <c r="D33" s="38" t="s">
        <v>83</v>
      </c>
    </row>
    <row r="34" spans="1:4" x14ac:dyDescent="0.25">
      <c r="A34" s="35" t="s">
        <v>84</v>
      </c>
      <c r="B34" s="36" t="s">
        <v>82</v>
      </c>
      <c r="C34" s="37">
        <f t="shared" si="0"/>
        <v>72960</v>
      </c>
      <c r="D34" s="38" t="s">
        <v>85</v>
      </c>
    </row>
    <row r="35" spans="1:4" x14ac:dyDescent="0.25">
      <c r="A35" s="35" t="s">
        <v>86</v>
      </c>
      <c r="B35" s="36" t="s">
        <v>82</v>
      </c>
      <c r="C35" s="37">
        <f t="shared" si="0"/>
        <v>48000</v>
      </c>
      <c r="D35" s="38" t="s">
        <v>87</v>
      </c>
    </row>
    <row r="36" spans="1:4" x14ac:dyDescent="0.25">
      <c r="A36" s="39" t="s">
        <v>88</v>
      </c>
      <c r="B36" s="40">
        <f>SUBTOTAL(9,B41:B79)</f>
        <v>2401537</v>
      </c>
      <c r="C36" s="40">
        <f t="shared" si="0"/>
        <v>263095</v>
      </c>
      <c r="D36" s="40">
        <f>SUBTOTAL(9,D41:D79)</f>
        <v>2664632</v>
      </c>
    </row>
    <row r="37" spans="1:4" x14ac:dyDescent="0.25">
      <c r="A37" s="41" t="s">
        <v>89</v>
      </c>
      <c r="B37" s="42">
        <f>SUBTOTAL(9,B41:B79)</f>
        <v>2401537</v>
      </c>
      <c r="C37" s="42">
        <f t="shared" si="0"/>
        <v>263095</v>
      </c>
      <c r="D37" s="42">
        <f>SUBTOTAL(9,D41:D79)</f>
        <v>2664632</v>
      </c>
    </row>
    <row r="38" spans="1:4" x14ac:dyDescent="0.25">
      <c r="A38" s="43" t="s">
        <v>90</v>
      </c>
      <c r="B38" s="44">
        <f>SUBTOTAL(9,B41:B43)</f>
        <v>0</v>
      </c>
      <c r="C38" s="44">
        <f t="shared" si="0"/>
        <v>72960</v>
      </c>
      <c r="D38" s="44">
        <f>SUBTOTAL(9,D41:D43)</f>
        <v>72960</v>
      </c>
    </row>
    <row r="39" spans="1:4" x14ac:dyDescent="0.25">
      <c r="A39" s="45" t="s">
        <v>91</v>
      </c>
      <c r="B39" s="46">
        <f>SUBTOTAL(9,B41:B43)</f>
        <v>0</v>
      </c>
      <c r="C39" s="46">
        <f t="shared" si="0"/>
        <v>72960</v>
      </c>
      <c r="D39" s="46">
        <f>SUBTOTAL(9,D41:D43)</f>
        <v>72960</v>
      </c>
    </row>
    <row r="40" spans="1:4" x14ac:dyDescent="0.25">
      <c r="A40" s="47" t="s">
        <v>92</v>
      </c>
      <c r="B40" s="48">
        <f>SUBTOTAL(9,B41:B41)</f>
        <v>0</v>
      </c>
      <c r="C40" s="48">
        <f t="shared" si="0"/>
        <v>62313</v>
      </c>
      <c r="D40" s="48">
        <f>SUBTOTAL(9,D41:D41)</f>
        <v>62313</v>
      </c>
    </row>
    <row r="41" spans="1:4" x14ac:dyDescent="0.25">
      <c r="A41" s="28" t="s">
        <v>93</v>
      </c>
      <c r="B41" s="29">
        <v>0</v>
      </c>
      <c r="C41" s="29">
        <f t="shared" si="0"/>
        <v>62313</v>
      </c>
      <c r="D41" s="29">
        <v>62313</v>
      </c>
    </row>
    <row r="42" spans="1:4" x14ac:dyDescent="0.25">
      <c r="A42" s="47" t="s">
        <v>94</v>
      </c>
      <c r="B42" s="48">
        <f>SUBTOTAL(9,B43:B43)</f>
        <v>0</v>
      </c>
      <c r="C42" s="48">
        <f t="shared" si="0"/>
        <v>10647</v>
      </c>
      <c r="D42" s="48">
        <f>SUBTOTAL(9,D43:D43)</f>
        <v>10647</v>
      </c>
    </row>
    <row r="43" spans="1:4" x14ac:dyDescent="0.25">
      <c r="A43" s="28" t="s">
        <v>95</v>
      </c>
      <c r="B43" s="29">
        <v>0</v>
      </c>
      <c r="C43" s="29">
        <f t="shared" si="0"/>
        <v>10647</v>
      </c>
      <c r="D43" s="29">
        <v>10647</v>
      </c>
    </row>
    <row r="44" spans="1:4" x14ac:dyDescent="0.25">
      <c r="A44" s="43" t="s">
        <v>96</v>
      </c>
      <c r="B44" s="44">
        <f>SUBTOTAL(9,B47:B49)</f>
        <v>980609</v>
      </c>
      <c r="C44" s="44">
        <f t="shared" si="0"/>
        <v>0</v>
      </c>
      <c r="D44" s="44">
        <f>SUBTOTAL(9,D47:D49)</f>
        <v>980609</v>
      </c>
    </row>
    <row r="45" spans="1:4" x14ac:dyDescent="0.25">
      <c r="A45" s="45" t="s">
        <v>97</v>
      </c>
      <c r="B45" s="46">
        <f>SUBTOTAL(9,B47:B49)</f>
        <v>980609</v>
      </c>
      <c r="C45" s="46">
        <f t="shared" si="0"/>
        <v>0</v>
      </c>
      <c r="D45" s="46">
        <f>SUBTOTAL(9,D47:D49)</f>
        <v>980609</v>
      </c>
    </row>
    <row r="46" spans="1:4" x14ac:dyDescent="0.25">
      <c r="A46" s="47" t="s">
        <v>92</v>
      </c>
      <c r="B46" s="48">
        <f>SUBTOTAL(9,B47:B49)</f>
        <v>980609</v>
      </c>
      <c r="C46" s="48">
        <f t="shared" si="0"/>
        <v>0</v>
      </c>
      <c r="D46" s="48">
        <f>SUBTOTAL(9,D47:D49)</f>
        <v>980609</v>
      </c>
    </row>
    <row r="47" spans="1:4" x14ac:dyDescent="0.25">
      <c r="A47" s="28" t="s">
        <v>98</v>
      </c>
      <c r="B47" s="29">
        <v>831853</v>
      </c>
      <c r="C47" s="29">
        <f t="shared" si="0"/>
        <v>0</v>
      </c>
      <c r="D47" s="29">
        <v>831853</v>
      </c>
    </row>
    <row r="48" spans="1:4" x14ac:dyDescent="0.25">
      <c r="A48" s="28" t="s">
        <v>93</v>
      </c>
      <c r="B48" s="29">
        <v>147756</v>
      </c>
      <c r="C48" s="29">
        <f t="shared" si="0"/>
        <v>0</v>
      </c>
      <c r="D48" s="29">
        <v>147756</v>
      </c>
    </row>
    <row r="49" spans="1:4" x14ac:dyDescent="0.25">
      <c r="A49" s="28" t="s">
        <v>99</v>
      </c>
      <c r="B49" s="29">
        <v>1000</v>
      </c>
      <c r="C49" s="29">
        <f t="shared" si="0"/>
        <v>0</v>
      </c>
      <c r="D49" s="29">
        <v>1000</v>
      </c>
    </row>
    <row r="50" spans="1:4" x14ac:dyDescent="0.25">
      <c r="A50" s="43" t="s">
        <v>100</v>
      </c>
      <c r="B50" s="44">
        <f>SUBTOTAL(9,B53:B55)</f>
        <v>717848</v>
      </c>
      <c r="C50" s="44">
        <f t="shared" si="0"/>
        <v>0</v>
      </c>
      <c r="D50" s="44">
        <f>SUBTOTAL(9,D53:D55)</f>
        <v>717848</v>
      </c>
    </row>
    <row r="51" spans="1:4" x14ac:dyDescent="0.25">
      <c r="A51" s="45" t="s">
        <v>97</v>
      </c>
      <c r="B51" s="46">
        <f>SUBTOTAL(9,B53:B55)</f>
        <v>717848</v>
      </c>
      <c r="C51" s="46">
        <f t="shared" si="0"/>
        <v>0</v>
      </c>
      <c r="D51" s="46">
        <f>SUBTOTAL(9,D53:D55)</f>
        <v>717848</v>
      </c>
    </row>
    <row r="52" spans="1:4" x14ac:dyDescent="0.25">
      <c r="A52" s="47" t="s">
        <v>92</v>
      </c>
      <c r="B52" s="48">
        <f>SUBTOTAL(9,B53:B53)</f>
        <v>385817</v>
      </c>
      <c r="C52" s="48">
        <f t="shared" si="0"/>
        <v>0</v>
      </c>
      <c r="D52" s="48">
        <f>SUBTOTAL(9,D53:D53)</f>
        <v>385817</v>
      </c>
    </row>
    <row r="53" spans="1:4" x14ac:dyDescent="0.25">
      <c r="A53" s="28" t="s">
        <v>93</v>
      </c>
      <c r="B53" s="29">
        <v>385817</v>
      </c>
      <c r="C53" s="29">
        <f t="shared" si="0"/>
        <v>0</v>
      </c>
      <c r="D53" s="29">
        <v>385817</v>
      </c>
    </row>
    <row r="54" spans="1:4" x14ac:dyDescent="0.25">
      <c r="A54" s="47" t="s">
        <v>94</v>
      </c>
      <c r="B54" s="48">
        <f>SUBTOTAL(9,B55:B55)</f>
        <v>332031</v>
      </c>
      <c r="C54" s="48">
        <f t="shared" si="0"/>
        <v>0</v>
      </c>
      <c r="D54" s="48">
        <f>SUBTOTAL(9,D55:D55)</f>
        <v>332031</v>
      </c>
    </row>
    <row r="55" spans="1:4" x14ac:dyDescent="0.25">
      <c r="A55" s="28" t="s">
        <v>95</v>
      </c>
      <c r="B55" s="29">
        <v>332031</v>
      </c>
      <c r="C55" s="29">
        <f t="shared" si="0"/>
        <v>0</v>
      </c>
      <c r="D55" s="29">
        <v>332031</v>
      </c>
    </row>
    <row r="56" spans="1:4" x14ac:dyDescent="0.25">
      <c r="A56" s="43" t="s">
        <v>101</v>
      </c>
      <c r="B56" s="44">
        <f>SUBTOTAL(9,B59:B79)</f>
        <v>703080</v>
      </c>
      <c r="C56" s="44">
        <f t="shared" si="0"/>
        <v>190135</v>
      </c>
      <c r="D56" s="44">
        <f>SUBTOTAL(9,D59:D79)</f>
        <v>893215</v>
      </c>
    </row>
    <row r="57" spans="1:4" x14ac:dyDescent="0.25">
      <c r="A57" s="45" t="s">
        <v>102</v>
      </c>
      <c r="B57" s="46">
        <f>SUBTOTAL(9,B59:B62)</f>
        <v>158870</v>
      </c>
      <c r="C57" s="46">
        <f t="shared" si="0"/>
        <v>54130</v>
      </c>
      <c r="D57" s="46">
        <f>SUBTOTAL(9,D59:D62)</f>
        <v>213000</v>
      </c>
    </row>
    <row r="58" spans="1:4" x14ac:dyDescent="0.25">
      <c r="A58" s="47" t="s">
        <v>92</v>
      </c>
      <c r="B58" s="48">
        <f>SUBTOTAL(9,B59:B59)</f>
        <v>98000</v>
      </c>
      <c r="C58" s="48">
        <f t="shared" si="0"/>
        <v>50000</v>
      </c>
      <c r="D58" s="48">
        <f>SUBTOTAL(9,D59:D59)</f>
        <v>148000</v>
      </c>
    </row>
    <row r="59" spans="1:4" x14ac:dyDescent="0.25">
      <c r="A59" s="28" t="s">
        <v>93</v>
      </c>
      <c r="B59" s="29">
        <v>98000</v>
      </c>
      <c r="C59" s="29">
        <f t="shared" si="0"/>
        <v>50000</v>
      </c>
      <c r="D59" s="29">
        <v>148000</v>
      </c>
    </row>
    <row r="60" spans="1:4" x14ac:dyDescent="0.25">
      <c r="A60" s="47" t="s">
        <v>94</v>
      </c>
      <c r="B60" s="48">
        <f>SUBTOTAL(9,B61:B62)</f>
        <v>60870</v>
      </c>
      <c r="C60" s="48">
        <f t="shared" si="0"/>
        <v>4130</v>
      </c>
      <c r="D60" s="48">
        <f>SUBTOTAL(9,D61:D62)</f>
        <v>65000</v>
      </c>
    </row>
    <row r="61" spans="1:4" x14ac:dyDescent="0.25">
      <c r="A61" s="28" t="s">
        <v>95</v>
      </c>
      <c r="B61" s="29">
        <v>40870</v>
      </c>
      <c r="C61" s="29">
        <f t="shared" si="0"/>
        <v>-15870</v>
      </c>
      <c r="D61" s="29">
        <v>25000</v>
      </c>
    </row>
    <row r="62" spans="1:4" x14ac:dyDescent="0.25">
      <c r="A62" s="28" t="s">
        <v>103</v>
      </c>
      <c r="B62" s="29">
        <v>20000</v>
      </c>
      <c r="C62" s="29">
        <f t="shared" ref="C62:C80" si="1">D62-B62</f>
        <v>20000</v>
      </c>
      <c r="D62" s="29">
        <v>40000</v>
      </c>
    </row>
    <row r="63" spans="1:4" x14ac:dyDescent="0.25">
      <c r="A63" s="45" t="s">
        <v>104</v>
      </c>
      <c r="B63" s="46">
        <f>SUBTOTAL(9,B65:B71)</f>
        <v>544210</v>
      </c>
      <c r="C63" s="46">
        <f t="shared" si="1"/>
        <v>86005</v>
      </c>
      <c r="D63" s="46">
        <f>SUBTOTAL(9,D65:D71)</f>
        <v>630215</v>
      </c>
    </row>
    <row r="64" spans="1:4" x14ac:dyDescent="0.25">
      <c r="A64" s="47" t="s">
        <v>92</v>
      </c>
      <c r="B64" s="48">
        <f>SUBTOTAL(9,B65:B67)</f>
        <v>461510</v>
      </c>
      <c r="C64" s="48">
        <f t="shared" si="1"/>
        <v>66005</v>
      </c>
      <c r="D64" s="48">
        <f>SUBTOTAL(9,D65:D67)</f>
        <v>527515</v>
      </c>
    </row>
    <row r="65" spans="1:4" x14ac:dyDescent="0.25">
      <c r="A65" s="28" t="s">
        <v>98</v>
      </c>
      <c r="B65" s="29">
        <v>0</v>
      </c>
      <c r="C65" s="29">
        <f t="shared" si="1"/>
        <v>102105</v>
      </c>
      <c r="D65" s="29">
        <v>102105</v>
      </c>
    </row>
    <row r="66" spans="1:4" x14ac:dyDescent="0.25">
      <c r="A66" s="28" t="s">
        <v>93</v>
      </c>
      <c r="B66" s="29">
        <v>453500</v>
      </c>
      <c r="C66" s="29">
        <f t="shared" si="1"/>
        <v>-36100</v>
      </c>
      <c r="D66" s="29">
        <v>417400</v>
      </c>
    </row>
    <row r="67" spans="1:4" x14ac:dyDescent="0.25">
      <c r="A67" s="28" t="s">
        <v>99</v>
      </c>
      <c r="B67" s="29">
        <v>8010</v>
      </c>
      <c r="C67" s="29">
        <f t="shared" si="1"/>
        <v>0</v>
      </c>
      <c r="D67" s="29">
        <v>8010</v>
      </c>
    </row>
    <row r="68" spans="1:4" x14ac:dyDescent="0.25">
      <c r="A68" s="47" t="s">
        <v>94</v>
      </c>
      <c r="B68" s="48">
        <f>SUBTOTAL(9,B69:B71)</f>
        <v>82700</v>
      </c>
      <c r="C68" s="48">
        <f t="shared" si="1"/>
        <v>20000</v>
      </c>
      <c r="D68" s="48">
        <f>SUBTOTAL(9,D69:D71)</f>
        <v>102700</v>
      </c>
    </row>
    <row r="69" spans="1:4" x14ac:dyDescent="0.25">
      <c r="A69" s="28" t="s">
        <v>105</v>
      </c>
      <c r="B69" s="29">
        <v>3000</v>
      </c>
      <c r="C69" s="29">
        <f t="shared" si="1"/>
        <v>0</v>
      </c>
      <c r="D69" s="29">
        <v>3000</v>
      </c>
    </row>
    <row r="70" spans="1:4" x14ac:dyDescent="0.25">
      <c r="A70" s="28" t="s">
        <v>95</v>
      </c>
      <c r="B70" s="29">
        <v>79700</v>
      </c>
      <c r="C70" s="29">
        <f t="shared" si="1"/>
        <v>0</v>
      </c>
      <c r="D70" s="29">
        <v>79700</v>
      </c>
    </row>
    <row r="71" spans="1:4" x14ac:dyDescent="0.25">
      <c r="A71" s="28" t="s">
        <v>103</v>
      </c>
      <c r="B71" s="29">
        <v>0</v>
      </c>
      <c r="C71" s="29">
        <f t="shared" si="1"/>
        <v>20000</v>
      </c>
      <c r="D71" s="29">
        <v>20000</v>
      </c>
    </row>
    <row r="72" spans="1:4" x14ac:dyDescent="0.25">
      <c r="A72" s="45" t="s">
        <v>106</v>
      </c>
      <c r="B72" s="46">
        <f>SUBTOTAL(9,B74:B74)</f>
        <v>0</v>
      </c>
      <c r="C72" s="46">
        <f t="shared" si="1"/>
        <v>2000</v>
      </c>
      <c r="D72" s="46">
        <f>SUBTOTAL(9,D74:D74)</f>
        <v>2000</v>
      </c>
    </row>
    <row r="73" spans="1:4" x14ac:dyDescent="0.25">
      <c r="A73" s="47" t="s">
        <v>92</v>
      </c>
      <c r="B73" s="48">
        <f>SUBTOTAL(9,B74:B74)</f>
        <v>0</v>
      </c>
      <c r="C73" s="48">
        <f t="shared" si="1"/>
        <v>2000</v>
      </c>
      <c r="D73" s="48">
        <f>SUBTOTAL(9,D74:D74)</f>
        <v>2000</v>
      </c>
    </row>
    <row r="74" spans="1:4" x14ac:dyDescent="0.25">
      <c r="A74" s="28" t="s">
        <v>93</v>
      </c>
      <c r="B74" s="29">
        <v>0</v>
      </c>
      <c r="C74" s="29">
        <f t="shared" si="1"/>
        <v>2000</v>
      </c>
      <c r="D74" s="29">
        <v>2000</v>
      </c>
    </row>
    <row r="75" spans="1:4" x14ac:dyDescent="0.25">
      <c r="A75" s="45" t="s">
        <v>107</v>
      </c>
      <c r="B75" s="46">
        <f>SUBTOTAL(9,B77:B79)</f>
        <v>0</v>
      </c>
      <c r="C75" s="46">
        <f t="shared" si="1"/>
        <v>48000</v>
      </c>
      <c r="D75" s="46">
        <f>SUBTOTAL(9,D77:D79)</f>
        <v>48000</v>
      </c>
    </row>
    <row r="76" spans="1:4" x14ac:dyDescent="0.25">
      <c r="A76" s="47" t="s">
        <v>92</v>
      </c>
      <c r="B76" s="48">
        <f>SUBTOTAL(9,B77:B77)</f>
        <v>0</v>
      </c>
      <c r="C76" s="48">
        <f t="shared" si="1"/>
        <v>1000</v>
      </c>
      <c r="D76" s="48">
        <f>SUBTOTAL(9,D77:D77)</f>
        <v>1000</v>
      </c>
    </row>
    <row r="77" spans="1:4" x14ac:dyDescent="0.25">
      <c r="A77" s="28" t="s">
        <v>93</v>
      </c>
      <c r="B77" s="29">
        <v>0</v>
      </c>
      <c r="C77" s="29">
        <f t="shared" si="1"/>
        <v>1000</v>
      </c>
      <c r="D77" s="29">
        <v>1000</v>
      </c>
    </row>
    <row r="78" spans="1:4" x14ac:dyDescent="0.25">
      <c r="A78" s="47" t="s">
        <v>94</v>
      </c>
      <c r="B78" s="48">
        <f>SUBTOTAL(9,B79:B79)</f>
        <v>0</v>
      </c>
      <c r="C78" s="48">
        <f t="shared" si="1"/>
        <v>47000</v>
      </c>
      <c r="D78" s="48">
        <f>SUBTOTAL(9,D79:D79)</f>
        <v>47000</v>
      </c>
    </row>
    <row r="79" spans="1:4" x14ac:dyDescent="0.25">
      <c r="A79" s="28" t="s">
        <v>95</v>
      </c>
      <c r="B79" s="29">
        <v>0</v>
      </c>
      <c r="C79" s="29">
        <f t="shared" si="1"/>
        <v>47000</v>
      </c>
      <c r="D79" s="29">
        <v>47000</v>
      </c>
    </row>
    <row r="80" spans="1:4" ht="20.100000000000001" customHeight="1" x14ac:dyDescent="0.25">
      <c r="A80" s="23" t="s">
        <v>35</v>
      </c>
      <c r="B80" s="24">
        <f>IFERROR(SUBTOTAL(9,B41:B79),0)</f>
        <v>2401537</v>
      </c>
      <c r="C80" s="25">
        <f t="shared" si="1"/>
        <v>263095</v>
      </c>
      <c r="D80" s="24">
        <f>IFERROR(SUBTOTAL(9,D41:D79),0)</f>
        <v>2664632</v>
      </c>
    </row>
    <row r="81" spans="1:4" x14ac:dyDescent="0.25">
      <c r="A81" s="11"/>
      <c r="B81" s="11"/>
      <c r="C81" s="11"/>
      <c r="D81" s="11"/>
    </row>
    <row r="82" spans="1:4" x14ac:dyDescent="0.25">
      <c r="A82" s="11"/>
      <c r="B82" s="11"/>
      <c r="C82" s="11"/>
      <c r="D82" s="11"/>
    </row>
    <row r="83" spans="1:4" x14ac:dyDescent="0.25">
      <c r="B83" s="21"/>
    </row>
  </sheetData>
  <mergeCells count="2">
    <mergeCell ref="A1:D1"/>
    <mergeCell ref="A24:D24"/>
  </mergeCells>
  <pageMargins left="0.39370078740157499" right="0.39370078740157499" top="0.39370078740157499" bottom="0.511811023622047" header="0" footer="0.31496062992126"/>
  <pageSetup paperSize="9" scale="71" fitToHeight="0" orientation="portrait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13</vt:i4>
      </vt:variant>
    </vt:vector>
  </HeadingPairs>
  <TitlesOfParts>
    <vt:vector size="17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'Posebni dio'!__S1A_G01_DS__X</vt:lpstr>
      <vt:lpstr>'Račun prihoda i rashoda'!__S1A_G01_DS__X</vt:lpstr>
      <vt:lpstr>'Posebni dio'!__S1A_Master_DS__X</vt:lpstr>
      <vt:lpstr>'Račun prihoda i rashoda'!__S1A_Master_DS__X</vt:lpstr>
      <vt:lpstr>'Posebni dio'!__S1A_Naslov_DS__</vt:lpstr>
      <vt:lpstr>'Račun financiranja'!__S1A_Naslov_DS__</vt:lpstr>
      <vt:lpstr>'Račun prihoda i rashoda'!__S1A_Naslov_DS__</vt:lpstr>
      <vt:lpstr>Sažetak!S0A_Ver1</vt:lpstr>
      <vt:lpstr>'Posebni dio'!S1A_RedoviSveuk</vt:lpstr>
      <vt:lpstr>'Račun financiranja'!S1A_RedoviSveuk</vt:lpstr>
      <vt:lpstr>'Račun prihoda i rashoda'!S1A_RedoviSveuk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Tanja Ferčec</cp:lastModifiedBy>
  <cp:lastPrinted>2026-04-28T11:10:23Z</cp:lastPrinted>
  <dcterms:created xsi:type="dcterms:W3CDTF">2026-04-28T11:00:01Z</dcterms:created>
  <dcterms:modified xsi:type="dcterms:W3CDTF">2026-04-30T11:19:05Z</dcterms:modified>
</cp:coreProperties>
</file>